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4A-GIGA関係\★アプリ関係\広教モラル\動画閲覧用ワークシート\"/>
    </mc:Choice>
  </mc:AlternateContent>
  <bookViews>
    <workbookView xWindow="0" yWindow="0" windowWidth="20490" windowHeight="7380"/>
  </bookViews>
  <sheets>
    <sheet name="小学1年" sheetId="5" r:id="rId1"/>
    <sheet name="小学2年" sheetId="13" r:id="rId2"/>
    <sheet name="小学3年" sheetId="14" r:id="rId3"/>
    <sheet name="小学4年" sheetId="15" r:id="rId4"/>
    <sheet name="小学5年" sheetId="16" r:id="rId5"/>
    <sheet name="小学6年" sheetId="17" r:id="rId6"/>
    <sheet name="中学" sheetId="18" r:id="rId7"/>
    <sheet name="全動画" sheetId="3" r:id="rId8"/>
  </sheets>
  <definedNames>
    <definedName name="_xlnm.Print_Area" localSheetId="0">小学1年!$B$2:$I$27</definedName>
    <definedName name="_xlnm.Print_Area" localSheetId="1">小学2年!$B$2:$I$27</definedName>
    <definedName name="_xlnm.Print_Area" localSheetId="2">小学3年!$B$2:$I$27</definedName>
    <definedName name="_xlnm.Print_Area" localSheetId="3">小学4年!$B$2:$I$45</definedName>
    <definedName name="_xlnm.Print_Area" localSheetId="4">小学5年!$B$2:$I$45</definedName>
    <definedName name="_xlnm.Print_Area" localSheetId="5">小学6年!$B$2:$I$45</definedName>
    <definedName name="_xlnm.Print_Area" localSheetId="7">全動画!$B$1:$H$76</definedName>
    <definedName name="_xlnm.Print_Area" localSheetId="6">中学!$B$2:$I$37</definedName>
    <definedName name="_xlnm.Print_Titles" localSheetId="3">小学4年!$2:$5</definedName>
    <definedName name="_xlnm.Print_Titles" localSheetId="4">小学5年!$2:$5</definedName>
    <definedName name="_xlnm.Print_Titles" localSheetId="5">小学6年!$2:$5</definedName>
    <definedName name="_xlnm.Print_Titles" localSheetId="7">全動画!$1:$2</definedName>
    <definedName name="_xlnm.Print_Titles" localSheetId="6">中学!$2:$5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7" l="1"/>
  <c r="E38" i="17"/>
  <c r="F38" i="17"/>
  <c r="G38" i="17"/>
  <c r="B39" i="17"/>
  <c r="E39" i="17"/>
  <c r="F39" i="17"/>
  <c r="G39" i="17"/>
  <c r="B40" i="17"/>
  <c r="E40" i="17"/>
  <c r="F40" i="17"/>
  <c r="G40" i="17"/>
  <c r="B41" i="17"/>
  <c r="E41" i="17"/>
  <c r="F41" i="17"/>
  <c r="G41" i="17"/>
  <c r="B42" i="17"/>
  <c r="E42" i="17"/>
  <c r="F42" i="17"/>
  <c r="G42" i="17"/>
  <c r="B43" i="17"/>
  <c r="E43" i="17"/>
  <c r="F43" i="17"/>
  <c r="G43" i="17"/>
  <c r="B44" i="17"/>
  <c r="E44" i="17"/>
  <c r="F44" i="17"/>
  <c r="G44" i="17"/>
  <c r="B45" i="17"/>
  <c r="E45" i="17"/>
  <c r="F45" i="17"/>
  <c r="G45" i="17"/>
  <c r="B38" i="16"/>
  <c r="E38" i="16"/>
  <c r="F38" i="16"/>
  <c r="G38" i="16"/>
  <c r="B39" i="16"/>
  <c r="E39" i="16"/>
  <c r="F39" i="16"/>
  <c r="G39" i="16"/>
  <c r="B40" i="16"/>
  <c r="E40" i="16"/>
  <c r="F40" i="16"/>
  <c r="G40" i="16"/>
  <c r="B41" i="16"/>
  <c r="E41" i="16"/>
  <c r="F41" i="16"/>
  <c r="G41" i="16"/>
  <c r="B42" i="16"/>
  <c r="E42" i="16"/>
  <c r="F42" i="16"/>
  <c r="G42" i="16"/>
  <c r="B43" i="16"/>
  <c r="E43" i="16"/>
  <c r="F43" i="16"/>
  <c r="G43" i="16"/>
  <c r="B44" i="16"/>
  <c r="E44" i="16"/>
  <c r="F44" i="16"/>
  <c r="G44" i="16"/>
  <c r="B45" i="16"/>
  <c r="E45" i="16"/>
  <c r="F45" i="16"/>
  <c r="G45" i="16"/>
  <c r="G43" i="15"/>
  <c r="F43" i="15"/>
  <c r="E43" i="15"/>
  <c r="B43" i="15"/>
  <c r="G42" i="15"/>
  <c r="F42" i="15"/>
  <c r="E42" i="15"/>
  <c r="B42" i="15"/>
  <c r="G41" i="15"/>
  <c r="F41" i="15"/>
  <c r="E41" i="15"/>
  <c r="B41" i="15"/>
  <c r="G45" i="15"/>
  <c r="F45" i="15"/>
  <c r="E45" i="15"/>
  <c r="B45" i="15"/>
  <c r="G44" i="15"/>
  <c r="F44" i="15"/>
  <c r="E44" i="15"/>
  <c r="B44" i="15"/>
  <c r="G40" i="15"/>
  <c r="F40" i="15"/>
  <c r="E40" i="15"/>
  <c r="B40" i="15"/>
  <c r="G39" i="15"/>
  <c r="F39" i="15"/>
  <c r="E39" i="15"/>
  <c r="B39" i="15"/>
  <c r="G38" i="15"/>
  <c r="F38" i="15"/>
  <c r="E38" i="15"/>
  <c r="B38" i="15"/>
  <c r="G37" i="15"/>
  <c r="F37" i="15"/>
  <c r="E37" i="15"/>
  <c r="B37" i="15"/>
  <c r="G36" i="15"/>
  <c r="F36" i="15"/>
  <c r="E36" i="15"/>
  <c r="B36" i="15"/>
  <c r="G35" i="15"/>
  <c r="F35" i="15"/>
  <c r="E35" i="15"/>
  <c r="B35" i="15"/>
  <c r="G34" i="15"/>
  <c r="F34" i="15"/>
  <c r="E34" i="15"/>
  <c r="B34" i="15"/>
  <c r="G33" i="15"/>
  <c r="F33" i="15"/>
  <c r="E33" i="15"/>
  <c r="B33" i="15"/>
  <c r="G32" i="15"/>
  <c r="F32" i="15"/>
  <c r="E32" i="15"/>
  <c r="B32" i="15"/>
  <c r="B25" i="14"/>
  <c r="E25" i="14"/>
  <c r="F25" i="14"/>
  <c r="G25" i="14"/>
  <c r="B26" i="14"/>
  <c r="E26" i="14"/>
  <c r="F26" i="14"/>
  <c r="G26" i="14"/>
  <c r="B27" i="14"/>
  <c r="E27" i="14"/>
  <c r="F27" i="14"/>
  <c r="G27" i="14"/>
  <c r="B21" i="13"/>
  <c r="E21" i="13"/>
  <c r="F21" i="13"/>
  <c r="G21" i="13"/>
  <c r="B22" i="13"/>
  <c r="E22" i="13"/>
  <c r="F22" i="13"/>
  <c r="G22" i="13"/>
  <c r="B23" i="13"/>
  <c r="E23" i="13"/>
  <c r="F23" i="13"/>
  <c r="G23" i="13"/>
  <c r="B24" i="13"/>
  <c r="E24" i="13"/>
  <c r="F24" i="13"/>
  <c r="G24" i="13"/>
  <c r="B25" i="13"/>
  <c r="E25" i="13"/>
  <c r="F25" i="13"/>
  <c r="G25" i="13"/>
  <c r="B26" i="13"/>
  <c r="E26" i="13"/>
  <c r="F26" i="13"/>
  <c r="G26" i="13"/>
  <c r="B27" i="13"/>
  <c r="E27" i="13"/>
  <c r="F27" i="13"/>
  <c r="G27" i="13"/>
  <c r="B22" i="5"/>
  <c r="E22" i="5"/>
  <c r="F22" i="5"/>
  <c r="G22" i="5"/>
  <c r="B23" i="5"/>
  <c r="E23" i="5"/>
  <c r="F23" i="5"/>
  <c r="G23" i="5"/>
  <c r="B24" i="5"/>
  <c r="E24" i="5"/>
  <c r="F24" i="5"/>
  <c r="G24" i="5"/>
  <c r="B25" i="5"/>
  <c r="E25" i="5"/>
  <c r="F25" i="5"/>
  <c r="G25" i="5"/>
  <c r="B26" i="5"/>
  <c r="E26" i="5"/>
  <c r="F26" i="5"/>
  <c r="G26" i="5"/>
  <c r="B27" i="5"/>
  <c r="E27" i="5"/>
  <c r="F27" i="5"/>
  <c r="G27" i="5"/>
  <c r="G21" i="5"/>
  <c r="F21" i="5"/>
  <c r="E21" i="5"/>
  <c r="B21" i="5"/>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6" i="18"/>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6" i="17"/>
  <c r="G32" i="16"/>
  <c r="G33" i="16"/>
  <c r="G34" i="16"/>
  <c r="G35" i="16"/>
  <c r="G36" i="16"/>
  <c r="G37"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6" i="16"/>
  <c r="G27" i="15"/>
  <c r="G28" i="15"/>
  <c r="G29" i="15"/>
  <c r="G30" i="15"/>
  <c r="G31" i="15"/>
  <c r="G7" i="15"/>
  <c r="G8" i="15"/>
  <c r="G9" i="15"/>
  <c r="G10" i="15"/>
  <c r="G11" i="15"/>
  <c r="G12" i="15"/>
  <c r="G13" i="15"/>
  <c r="G14" i="15"/>
  <c r="G15" i="15"/>
  <c r="G16" i="15"/>
  <c r="G17" i="15"/>
  <c r="G18" i="15"/>
  <c r="G19" i="15"/>
  <c r="G20" i="15"/>
  <c r="G21" i="15"/>
  <c r="G22" i="15"/>
  <c r="G23" i="15"/>
  <c r="G24" i="15"/>
  <c r="G25" i="15"/>
  <c r="G26" i="15"/>
  <c r="G6" i="15"/>
  <c r="G7" i="14"/>
  <c r="G8" i="14"/>
  <c r="G9" i="14"/>
  <c r="G10" i="14"/>
  <c r="G11" i="14"/>
  <c r="G12" i="14"/>
  <c r="G13" i="14"/>
  <c r="G14" i="14"/>
  <c r="G15" i="14"/>
  <c r="G16" i="14"/>
  <c r="G17" i="14"/>
  <c r="G18" i="14"/>
  <c r="G19" i="14"/>
  <c r="G20" i="14"/>
  <c r="G21" i="14"/>
  <c r="G22" i="14"/>
  <c r="G23" i="14"/>
  <c r="G24" i="14"/>
  <c r="G6" i="14"/>
  <c r="G7" i="13"/>
  <c r="G8" i="13"/>
  <c r="G9" i="13"/>
  <c r="G10" i="13"/>
  <c r="G11" i="13"/>
  <c r="G12" i="13"/>
  <c r="G13" i="13"/>
  <c r="G14" i="13"/>
  <c r="G15" i="13"/>
  <c r="G16" i="13"/>
  <c r="G17" i="13"/>
  <c r="G18" i="13"/>
  <c r="G19" i="13"/>
  <c r="G20" i="13"/>
  <c r="G6" i="13"/>
  <c r="G7" i="5"/>
  <c r="G8" i="5"/>
  <c r="G9" i="5"/>
  <c r="G10" i="5"/>
  <c r="G11" i="5"/>
  <c r="G12" i="5"/>
  <c r="G13" i="5"/>
  <c r="G14" i="5"/>
  <c r="G15" i="5"/>
  <c r="G16" i="5"/>
  <c r="G17" i="5"/>
  <c r="G18" i="5"/>
  <c r="G19" i="5"/>
  <c r="G20" i="5"/>
  <c r="G6" i="5"/>
  <c r="F37" i="18"/>
  <c r="E37" i="18"/>
  <c r="B37" i="18"/>
  <c r="F36" i="18"/>
  <c r="E36" i="18"/>
  <c r="B36" i="18"/>
  <c r="F35" i="18"/>
  <c r="E35" i="18"/>
  <c r="B35" i="18"/>
  <c r="F34" i="18"/>
  <c r="E34" i="18"/>
  <c r="B34" i="18"/>
  <c r="F33" i="18"/>
  <c r="E33" i="18"/>
  <c r="B33" i="18"/>
  <c r="F32" i="18"/>
  <c r="E32" i="18"/>
  <c r="B32" i="18"/>
  <c r="F31" i="18"/>
  <c r="E31" i="18"/>
  <c r="B31" i="18"/>
  <c r="F30" i="18"/>
  <c r="E30" i="18"/>
  <c r="B30" i="18"/>
  <c r="F29" i="18"/>
  <c r="E29" i="18"/>
  <c r="B29" i="18"/>
  <c r="F28" i="18"/>
  <c r="E28" i="18"/>
  <c r="B28" i="18"/>
  <c r="F27" i="18"/>
  <c r="E27" i="18"/>
  <c r="B27" i="18"/>
  <c r="F26" i="18"/>
  <c r="E26" i="18"/>
  <c r="B26" i="18"/>
  <c r="F25" i="18"/>
  <c r="E25" i="18"/>
  <c r="B25" i="18"/>
  <c r="F24" i="18"/>
  <c r="E24" i="18"/>
  <c r="B24" i="18"/>
  <c r="F23" i="18"/>
  <c r="E23" i="18"/>
  <c r="B23" i="18"/>
  <c r="F22" i="18"/>
  <c r="E22" i="18"/>
  <c r="B22" i="18"/>
  <c r="F21" i="18"/>
  <c r="E21" i="18"/>
  <c r="B21" i="18"/>
  <c r="F20" i="18"/>
  <c r="E20" i="18"/>
  <c r="B20" i="18"/>
  <c r="F19" i="18"/>
  <c r="E19" i="18"/>
  <c r="B19" i="18"/>
  <c r="F18" i="18"/>
  <c r="E18" i="18"/>
  <c r="B18" i="18"/>
  <c r="F17" i="18"/>
  <c r="E17" i="18"/>
  <c r="B17" i="18"/>
  <c r="F16" i="18"/>
  <c r="E16" i="18"/>
  <c r="B16" i="18"/>
  <c r="F15" i="18"/>
  <c r="E15" i="18"/>
  <c r="B15" i="18"/>
  <c r="F14" i="18"/>
  <c r="E14" i="18"/>
  <c r="B14" i="18"/>
  <c r="F13" i="18"/>
  <c r="E13" i="18"/>
  <c r="B13" i="18"/>
  <c r="F12" i="18"/>
  <c r="E12" i="18"/>
  <c r="B12" i="18"/>
  <c r="F11" i="18"/>
  <c r="E11" i="18"/>
  <c r="B11" i="18"/>
  <c r="F10" i="18"/>
  <c r="E10" i="18"/>
  <c r="B10" i="18"/>
  <c r="F9" i="18"/>
  <c r="E9" i="18"/>
  <c r="B9" i="18"/>
  <c r="F8" i="18"/>
  <c r="E8" i="18"/>
  <c r="B8" i="18"/>
  <c r="F7" i="18"/>
  <c r="E7" i="18"/>
  <c r="B7" i="18"/>
  <c r="F6" i="18"/>
  <c r="E6" i="18"/>
  <c r="B6" i="18"/>
  <c r="F37" i="17" l="1"/>
  <c r="E37" i="17"/>
  <c r="B37" i="17"/>
  <c r="F36" i="17"/>
  <c r="E36" i="17"/>
  <c r="B36" i="17"/>
  <c r="F35" i="17"/>
  <c r="E35" i="17"/>
  <c r="B35" i="17"/>
  <c r="F34" i="17"/>
  <c r="E34" i="17"/>
  <c r="B34" i="17"/>
  <c r="F33" i="17"/>
  <c r="E33" i="17"/>
  <c r="B33" i="17"/>
  <c r="F32" i="17"/>
  <c r="E32" i="17"/>
  <c r="B32" i="17"/>
  <c r="F31" i="17"/>
  <c r="E31" i="17"/>
  <c r="B31" i="17"/>
  <c r="F30" i="17"/>
  <c r="E30" i="17"/>
  <c r="B30" i="17"/>
  <c r="F29" i="17"/>
  <c r="E29" i="17"/>
  <c r="B29" i="17"/>
  <c r="F28" i="17"/>
  <c r="E28" i="17"/>
  <c r="B28" i="17"/>
  <c r="F27" i="17"/>
  <c r="E27" i="17"/>
  <c r="B27" i="17"/>
  <c r="F26" i="17"/>
  <c r="E26" i="17"/>
  <c r="B26" i="17"/>
  <c r="F25" i="17"/>
  <c r="E25" i="17"/>
  <c r="B25" i="17"/>
  <c r="F24" i="17"/>
  <c r="E24" i="17"/>
  <c r="B24" i="17"/>
  <c r="F23" i="17"/>
  <c r="E23" i="17"/>
  <c r="B23" i="17"/>
  <c r="F22" i="17"/>
  <c r="E22" i="17"/>
  <c r="B22" i="17"/>
  <c r="F21" i="17"/>
  <c r="E21" i="17"/>
  <c r="B21" i="17"/>
  <c r="F20" i="17"/>
  <c r="E20" i="17"/>
  <c r="B20" i="17"/>
  <c r="F19" i="17"/>
  <c r="E19" i="17"/>
  <c r="B19" i="17"/>
  <c r="F18" i="17"/>
  <c r="E18" i="17"/>
  <c r="B18" i="17"/>
  <c r="F17" i="17"/>
  <c r="E17" i="17"/>
  <c r="B17" i="17"/>
  <c r="F16" i="17"/>
  <c r="E16" i="17"/>
  <c r="B16" i="17"/>
  <c r="F15" i="17"/>
  <c r="E15" i="17"/>
  <c r="B15" i="17"/>
  <c r="F14" i="17"/>
  <c r="E14" i="17"/>
  <c r="B14" i="17"/>
  <c r="F13" i="17"/>
  <c r="E13" i="17"/>
  <c r="B13" i="17"/>
  <c r="F12" i="17"/>
  <c r="E12" i="17"/>
  <c r="B12" i="17"/>
  <c r="F11" i="17"/>
  <c r="E11" i="17"/>
  <c r="B11" i="17"/>
  <c r="F10" i="17"/>
  <c r="E10" i="17"/>
  <c r="B10" i="17"/>
  <c r="F9" i="17"/>
  <c r="E9" i="17"/>
  <c r="B9" i="17"/>
  <c r="F8" i="17"/>
  <c r="E8" i="17"/>
  <c r="B8" i="17"/>
  <c r="F7" i="17"/>
  <c r="E7" i="17"/>
  <c r="B7" i="17"/>
  <c r="F6" i="17"/>
  <c r="E6" i="17"/>
  <c r="B6" i="17"/>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6" i="16"/>
  <c r="F7" i="14"/>
  <c r="F8" i="14"/>
  <c r="F9" i="14"/>
  <c r="F10" i="14"/>
  <c r="F11" i="14"/>
  <c r="F12" i="14"/>
  <c r="F13" i="14"/>
  <c r="F14" i="14"/>
  <c r="F15" i="14"/>
  <c r="F16" i="14"/>
  <c r="F17" i="14"/>
  <c r="F18" i="14"/>
  <c r="F19" i="14"/>
  <c r="F20" i="14"/>
  <c r="F21" i="14"/>
  <c r="F22" i="14"/>
  <c r="F23" i="14"/>
  <c r="F24" i="14"/>
  <c r="F6" i="14"/>
  <c r="F7" i="13"/>
  <c r="F8" i="13"/>
  <c r="F9" i="13"/>
  <c r="F10" i="13"/>
  <c r="F11" i="13"/>
  <c r="F12" i="13"/>
  <c r="F13" i="13"/>
  <c r="F14" i="13"/>
  <c r="F15" i="13"/>
  <c r="F16" i="13"/>
  <c r="F17" i="13"/>
  <c r="F18" i="13"/>
  <c r="F19" i="13"/>
  <c r="F20" i="13"/>
  <c r="F6" i="13"/>
  <c r="F7" i="5"/>
  <c r="F8" i="5"/>
  <c r="F9" i="5"/>
  <c r="F10" i="5"/>
  <c r="F11" i="5"/>
  <c r="F12" i="5"/>
  <c r="F13" i="5"/>
  <c r="F14" i="5"/>
  <c r="F15" i="5"/>
  <c r="F16" i="5"/>
  <c r="F17" i="5"/>
  <c r="F18" i="5"/>
  <c r="F19" i="5"/>
  <c r="F20" i="5"/>
  <c r="F6" i="5"/>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E7" i="15"/>
  <c r="E8" i="15"/>
  <c r="E9" i="15"/>
  <c r="E10" i="15"/>
  <c r="E11" i="15"/>
  <c r="E12" i="15"/>
  <c r="E13" i="15"/>
  <c r="E14" i="15"/>
  <c r="E15" i="15"/>
  <c r="E16" i="15"/>
  <c r="E17" i="15"/>
  <c r="E18" i="15"/>
  <c r="E19" i="15"/>
  <c r="E20" i="15"/>
  <c r="E21" i="15"/>
  <c r="E22" i="15"/>
  <c r="E23" i="15"/>
  <c r="E24" i="15"/>
  <c r="E25" i="15"/>
  <c r="E26" i="15"/>
  <c r="E27" i="15"/>
  <c r="E28" i="15"/>
  <c r="E29" i="15"/>
  <c r="E30" i="15"/>
  <c r="E31" i="15"/>
  <c r="E6" i="15"/>
  <c r="B28" i="15"/>
  <c r="F31" i="15"/>
  <c r="B31" i="15"/>
  <c r="F30" i="15"/>
  <c r="B30" i="15"/>
  <c r="F29" i="15"/>
  <c r="B29" i="15"/>
  <c r="F27" i="15"/>
  <c r="B27" i="15"/>
  <c r="F26" i="15"/>
  <c r="B26" i="15"/>
  <c r="F25" i="15"/>
  <c r="B25" i="15"/>
  <c r="F24" i="15"/>
  <c r="B24" i="15"/>
  <c r="F23" i="15"/>
  <c r="B23" i="15"/>
  <c r="F22" i="15"/>
  <c r="B22" i="15"/>
  <c r="F21" i="15"/>
  <c r="B21" i="15"/>
  <c r="F20" i="15"/>
  <c r="B20" i="15"/>
  <c r="F19" i="15"/>
  <c r="B19" i="15"/>
  <c r="F18" i="15"/>
  <c r="B18" i="15"/>
  <c r="F17" i="15"/>
  <c r="B17" i="15"/>
  <c r="F16" i="15"/>
  <c r="B16" i="15"/>
  <c r="F15" i="15"/>
  <c r="B15" i="15"/>
  <c r="F14" i="15"/>
  <c r="B14" i="15"/>
  <c r="F13" i="15"/>
  <c r="B13" i="15"/>
  <c r="F12" i="15"/>
  <c r="B12" i="15"/>
  <c r="F11" i="15"/>
  <c r="B11" i="15"/>
  <c r="F10" i="15"/>
  <c r="B10" i="15"/>
  <c r="F9" i="15"/>
  <c r="B9" i="15"/>
  <c r="F8" i="15"/>
  <c r="B8" i="15"/>
  <c r="F7" i="15"/>
  <c r="B7" i="15"/>
  <c r="F6" i="15"/>
  <c r="B6" i="15"/>
  <c r="E24" i="14"/>
  <c r="B24" i="14"/>
  <c r="E23" i="14"/>
  <c r="B23" i="14"/>
  <c r="E22" i="14"/>
  <c r="B22" i="14"/>
  <c r="E21" i="14"/>
  <c r="B21" i="14"/>
  <c r="E20" i="14"/>
  <c r="B20" i="14"/>
  <c r="E19" i="14"/>
  <c r="B19" i="14"/>
  <c r="E18" i="14"/>
  <c r="B18" i="14"/>
  <c r="E17" i="14"/>
  <c r="B17" i="14"/>
  <c r="E16" i="14"/>
  <c r="B16" i="14"/>
  <c r="E15" i="14"/>
  <c r="B15" i="14"/>
  <c r="E14" i="14"/>
  <c r="B14" i="14"/>
  <c r="E13" i="14"/>
  <c r="B13" i="14"/>
  <c r="E12" i="14"/>
  <c r="B12" i="14"/>
  <c r="E11" i="14"/>
  <c r="B11" i="14"/>
  <c r="E10" i="14"/>
  <c r="B10" i="14"/>
  <c r="E9" i="14"/>
  <c r="B9" i="14"/>
  <c r="E8" i="14"/>
  <c r="B8" i="14"/>
  <c r="E7" i="14"/>
  <c r="B7" i="14"/>
  <c r="E6" i="14"/>
  <c r="B6" i="14"/>
  <c r="E20" i="13"/>
  <c r="B20" i="13"/>
  <c r="E19" i="13"/>
  <c r="B19" i="13"/>
  <c r="E18" i="13"/>
  <c r="B18" i="13"/>
  <c r="E17" i="13"/>
  <c r="B17" i="13"/>
  <c r="E16" i="13"/>
  <c r="B16" i="13"/>
  <c r="E15" i="13"/>
  <c r="B15" i="13"/>
  <c r="E14" i="13"/>
  <c r="B14" i="13"/>
  <c r="E13" i="13"/>
  <c r="B13" i="13"/>
  <c r="E12" i="13"/>
  <c r="B12" i="13"/>
  <c r="E11" i="13"/>
  <c r="B11" i="13"/>
  <c r="E10" i="13"/>
  <c r="B10" i="13"/>
  <c r="E9" i="13"/>
  <c r="B9" i="13"/>
  <c r="E8" i="13"/>
  <c r="B8" i="13"/>
  <c r="E7" i="13"/>
  <c r="B7" i="13"/>
  <c r="E6" i="13"/>
  <c r="B6" i="13"/>
  <c r="B20" i="5"/>
  <c r="B7" i="5"/>
  <c r="B8" i="5"/>
  <c r="B9" i="5"/>
  <c r="B10" i="5"/>
  <c r="B11" i="5"/>
  <c r="B12" i="5"/>
  <c r="B13" i="5"/>
  <c r="B14" i="5"/>
  <c r="B15" i="5"/>
  <c r="B16" i="5"/>
  <c r="B17" i="5"/>
  <c r="B18" i="5"/>
  <c r="B19" i="5"/>
  <c r="B6" i="5"/>
  <c r="E7" i="5"/>
  <c r="E8" i="5"/>
  <c r="E9" i="5"/>
  <c r="E10" i="5"/>
  <c r="E11" i="5"/>
  <c r="E12" i="5"/>
  <c r="E13" i="5"/>
  <c r="E14" i="5"/>
  <c r="E15" i="5"/>
  <c r="E16" i="5"/>
  <c r="E17" i="5"/>
  <c r="E18" i="5"/>
  <c r="E19" i="5"/>
  <c r="E20" i="5"/>
  <c r="E6" i="5"/>
  <c r="F28" i="15" l="1"/>
</calcChain>
</file>

<file path=xl/sharedStrings.xml><?xml version="1.0" encoding="utf-8"?>
<sst xmlns="http://schemas.openxmlformats.org/spreadsheetml/2006/main" count="685" uniqueCount="376">
  <si>
    <t>月／日</t>
    <rPh sb="0" eb="1">
      <t>ツキ</t>
    </rPh>
    <rPh sb="2" eb="3">
      <t>ヒ</t>
    </rPh>
    <phoneticPr fontId="1"/>
  </si>
  <si>
    <t>家の人の
サイン</t>
    <rPh sb="0" eb="1">
      <t>イエ</t>
    </rPh>
    <rPh sb="2" eb="3">
      <t>ヒト</t>
    </rPh>
    <phoneticPr fontId="1"/>
  </si>
  <si>
    <t>先生の
サイン</t>
    <rPh sb="0" eb="2">
      <t>センセイ</t>
    </rPh>
    <phoneticPr fontId="1"/>
  </si>
  <si>
    <t>インターネット上に情報を発信する時の責任を知り，インターネットを適切に利用しようとする態度を身に付ける。</t>
  </si>
  <si>
    <t>フィルタリングの働きを知り，積極的に利用することで，守られた中でインターネットを利用しようとする。</t>
  </si>
  <si>
    <t>インターネットを利用した選挙運動について，満１８歳未満の人の選挙運動が禁止されていることや情報発信の責任について考える。</t>
  </si>
  <si>
    <t>スマホで撮った写真には個人情報に結び付く情報がたくさん含まれており，ネットに写真を投稿する時には，内容をよく考えて投稿する必要があることを理解する。</t>
  </si>
  <si>
    <t>インターネット上には違法アップロードされた著作物が多くある。それらを利用することによる著作者への影響を考えたり，正しく利用するポイントを考えたりする。また，自身が著作権を侵害しない行動をとり，正しく著作物と向き合う態度を育てる。</t>
  </si>
  <si>
    <t>相手の都合を考える，返信を強要しない，送信する時間帯や場面を考える等，トークアプリのマナーを理解し，コミュニケーションの方法をスマホだけに頼らないようにする必要があることを，理解させる。</t>
  </si>
  <si>
    <t>匿名掲示板でも，誰が書いたかは特定され，軽い気持ちの書き込みでも，多くの人に迷惑をかけてしまうことを知る。</t>
  </si>
  <si>
    <t>SNSでみんなに見てもらいたいという意識を持つことが多いが，そのことが自身の安全を脅かすことになることを知る。</t>
  </si>
  <si>
    <t>アプリやサービスを使う時，SNSとの連携やスマホの情報へのアクセス許可を求められることを知り，注意書きの内容をよく読んで安全に利用する意欲をもつ。</t>
  </si>
  <si>
    <t>ネットワーク上では，発信した情報が，早く・広い範囲に伝わることを知り，発信した情報や情報社会での行動が及ぼす影響を踏まえ，行動しようとする。</t>
  </si>
  <si>
    <t>SNSは便利に楽しく交流できる反面，知り合い以外にも見られたり，気を付けて使っていても情報がもれたりする可能性があることを知る。</t>
  </si>
  <si>
    <t>インターネット上には，悪意のある「マルウェア」が存在することや，それをセキュリティソフトで防ぐ大切さを知る。</t>
  </si>
  <si>
    <t>親切にしてもらうと仲良くなったような気持ちになるが，相手を確かめられないまま，名前や写真を送ってしまうと取り返すことはできない。</t>
  </si>
  <si>
    <t>Webサイトや広告内にある無料のキャンペーン等には，個人情報を入手しようとする目的のものがあることを知り，入力すべきかどうかを判断できるようになる。</t>
  </si>
  <si>
    <t>氏名，住所，趣味などの個人情報は大切なもの。人に伝えてしまうことがないように扱えるようにする</t>
  </si>
  <si>
    <t>悪意を持ったアプリがあることを知り，焦らないで対応することができるようにする。</t>
  </si>
  <si>
    <t>特技や趣味等の情報は，その本人が他人に知られたくない場合があるので，公表する前には，公表してよいかどうか本人に確認をとる必要があることがわかる</t>
  </si>
  <si>
    <t>インターネットやゲームにある年齢制限を守ることを理解し，正しく利用する大切さを知る。</t>
  </si>
  <si>
    <t>肖像権とは何かを知り，写真に写る人の気持ちを尊重し，人が写っている写真の取り扱いに注意する態度を身に付ける。</t>
  </si>
  <si>
    <t>インターネット上には，動画の再生や画像のダウンロード等のボタンに偽装して，クリックしただけで契約が成立したと思わせるサイトがあることを知り，それらに対する適切な対処方法を知る。</t>
    <rPh sb="7" eb="8">
      <t>ジョウ</t>
    </rPh>
    <rPh sb="11" eb="13">
      <t>ドウガ</t>
    </rPh>
    <rPh sb="14" eb="16">
      <t>サイセイ</t>
    </rPh>
    <rPh sb="17" eb="19">
      <t>ガゾウ</t>
    </rPh>
    <rPh sb="26" eb="27">
      <t>トウ</t>
    </rPh>
    <rPh sb="32" eb="34">
      <t>ギソウ</t>
    </rPh>
    <rPh sb="46" eb="48">
      <t>ケイヤク</t>
    </rPh>
    <rPh sb="49" eb="51">
      <t>セイリツ</t>
    </rPh>
    <rPh sb="54" eb="55">
      <t>オモ</t>
    </rPh>
    <rPh sb="67" eb="68">
      <t>シ</t>
    </rPh>
    <rPh sb="74" eb="75">
      <t>タイ</t>
    </rPh>
    <rPh sb="77" eb="79">
      <t>テキセツ</t>
    </rPh>
    <rPh sb="80" eb="82">
      <t>タイショ</t>
    </rPh>
    <rPh sb="82" eb="84">
      <t>ホウホウ</t>
    </rPh>
    <rPh sb="85" eb="86">
      <t>シ</t>
    </rPh>
    <phoneticPr fontId="1"/>
  </si>
  <si>
    <t>個人情報を集めることを目的としたサイトがあり，そこに誘うメールやメッセージが来ることを知り，安易にアクセスしない。</t>
  </si>
  <si>
    <t>ネット上でのオンライン個人売買は，多くの危険があることを知り，大人と相談をするなど慎重にする必要があることを知る。</t>
  </si>
  <si>
    <t>フリマアプリの利点と問題点を知り，自分の持ち物を売りに出す時には様々な視点からよく考えてから決断することの大切さを知る。</t>
  </si>
  <si>
    <t>インターネット上にはセキュリティ対策の大切さを逆手にとった悪意のあるサイトがあることや，その対策方法を知る。</t>
  </si>
  <si>
    <t>ウイルス感染が疑われたときの対応と，感染を防ぐための対策を学ぶ。</t>
  </si>
  <si>
    <t>他人のIDとパスワードを使用して，ログインしたり，なりすましたりする行為は犯罪となることを知る。</t>
  </si>
  <si>
    <t>ゲームやネットへの依存性について知り，課金に対して冷静になり，
自制心を持って利用しようとする。</t>
  </si>
  <si>
    <t>へんなページを開いてしまったら</t>
    <phoneticPr fontId="1"/>
  </si>
  <si>
    <t>みんなのやくそく</t>
    <phoneticPr fontId="1"/>
  </si>
  <si>
    <t>わたしのえをかえないで</t>
    <phoneticPr fontId="1"/>
  </si>
  <si>
    <t>ないよう</t>
    <phoneticPr fontId="1"/>
  </si>
  <si>
    <t>動画に熱中しすぎると</t>
    <phoneticPr fontId="1"/>
  </si>
  <si>
    <t>みんなのタブレット</t>
    <phoneticPr fontId="1"/>
  </si>
  <si>
    <t>内容</t>
    <rPh sb="0" eb="2">
      <t>ナイヨウ</t>
    </rPh>
    <phoneticPr fontId="1"/>
  </si>
  <si>
    <t>本当に登録してもいいの？</t>
  </si>
  <si>
    <t>置き忘れたプロフィール集</t>
  </si>
  <si>
    <t>ちゃんと調べたつもりだったのに</t>
  </si>
  <si>
    <t>おしえちゃだめなの？</t>
  </si>
  <si>
    <t>ネットで知り合ったトモダチ</t>
  </si>
  <si>
    <t>やくそくをまもっていれば</t>
  </si>
  <si>
    <t>友達しか見ていないと思ったのに</t>
  </si>
  <si>
    <t>知られたくなかったのに</t>
  </si>
  <si>
    <t>CDにこめられた思い</t>
  </si>
  <si>
    <t>やめられないスマホ・ゲーム</t>
  </si>
  <si>
    <t>勝手に使っていいのかな</t>
  </si>
  <si>
    <t>みんなのネットワークをよりよくしよう</t>
  </si>
  <si>
    <t>こんなの見たくなかったのに</t>
  </si>
  <si>
    <t>同じものを使っているのに…</t>
  </si>
  <si>
    <t>よく考えて！ スマホの使い方</t>
  </si>
  <si>
    <t>著作権の基本を知ろう！</t>
  </si>
  <si>
    <t>情報収集の基本を知ろう！</t>
  </si>
  <si>
    <t>勝手にアップしないで</t>
    <phoneticPr fontId="1"/>
  </si>
  <si>
    <t>年　　組　　なまえ</t>
    <rPh sb="0" eb="1">
      <t>ネン</t>
    </rPh>
    <rPh sb="3" eb="4">
      <t>クミ</t>
    </rPh>
    <phoneticPr fontId="1"/>
  </si>
  <si>
    <t>NO</t>
    <phoneticPr fontId="1"/>
  </si>
  <si>
    <t>ことわったつもりなのに</t>
    <phoneticPr fontId="1"/>
  </si>
  <si>
    <t>わたしの写真がなくなっている</t>
    <phoneticPr fontId="1"/>
  </si>
  <si>
    <t>クラスのマーク“ピーチくん”</t>
    <phoneticPr fontId="1"/>
  </si>
  <si>
    <t>NO</t>
    <phoneticPr fontId="1"/>
  </si>
  <si>
    <t>C-16</t>
  </si>
  <si>
    <t>C-17</t>
  </si>
  <si>
    <t>A-19</t>
  </si>
  <si>
    <t>C-26</t>
  </si>
  <si>
    <t>C-24</t>
  </si>
  <si>
    <t>B-17</t>
  </si>
  <si>
    <t>C-14</t>
  </si>
  <si>
    <t>C-18</t>
  </si>
  <si>
    <t>A-38</t>
  </si>
  <si>
    <t>A-20</t>
  </si>
  <si>
    <t>A-27</t>
  </si>
  <si>
    <t>A-39</t>
  </si>
  <si>
    <t>A-32</t>
  </si>
  <si>
    <t>C-28</t>
  </si>
  <si>
    <t>このアプリでいいよね？</t>
  </si>
  <si>
    <t>アドレス帳はだれのもの？</t>
  </si>
  <si>
    <t>気が付かないうちにこんなに…！？</t>
  </si>
  <si>
    <t>えっ！こんな人だったの！</t>
  </si>
  <si>
    <t>ウイルスなんて関係ないと思っていたのに…</t>
  </si>
  <si>
    <t>私の写真が知らない人にも見られてる</t>
  </si>
  <si>
    <t>確認しないで許可すると…</t>
  </si>
  <si>
    <t>名前や写真を送ってしまうと…</t>
  </si>
  <si>
    <t>確かめなかったせいで</t>
  </si>
  <si>
    <t>とどいたけれど…</t>
  </si>
  <si>
    <t>これって選挙運動！？</t>
  </si>
  <si>
    <t>そんな意味じゃないのに…</t>
  </si>
  <si>
    <t>そんなつもりじゃなかったのに…</t>
  </si>
  <si>
    <t>冗談のつもりだったのに…</t>
  </si>
  <si>
    <t>私の写真、誰が見ているの？</t>
  </si>
  <si>
    <t>気を付けていたはずなのに…</t>
  </si>
  <si>
    <t>ネットいじめは絶対やめよう</t>
  </si>
  <si>
    <t>それって本当に正しいの？</t>
  </si>
  <si>
    <t>軽い気持ちで書いたら</t>
  </si>
  <si>
    <t>あなたならどうする？</t>
  </si>
  <si>
    <t>無視してやっていると…</t>
  </si>
  <si>
    <t>責任を持って情報を発信しよう！</t>
  </si>
  <si>
    <t>インターネットの基本を知ろう！</t>
  </si>
  <si>
    <t>気をつけて！甘い言葉は危険な罠</t>
  </si>
  <si>
    <t>気をつけて！安易な書きこみで炎上！？</t>
  </si>
  <si>
    <t>よく考えて！その書き込みは許される？</t>
  </si>
  <si>
    <t>よく考えて！ゲームコインは有料です！</t>
  </si>
  <si>
    <t>よく考えて！その「拡散希望」</t>
  </si>
  <si>
    <t>気をつけて！個人情報がネット上に</t>
  </si>
  <si>
    <t>よく考えて！それは違法です</t>
  </si>
  <si>
    <t>C-29</t>
  </si>
  <si>
    <t>G-01</t>
  </si>
  <si>
    <t>G-02</t>
  </si>
  <si>
    <t>G-03</t>
  </si>
  <si>
    <t>A-21</t>
  </si>
  <si>
    <t>A-26</t>
  </si>
  <si>
    <t>B-28</t>
  </si>
  <si>
    <t>B-33</t>
  </si>
  <si>
    <t>C-19</t>
  </si>
  <si>
    <t>C-20</t>
  </si>
  <si>
    <t>C-23</t>
  </si>
  <si>
    <t>C-25</t>
  </si>
  <si>
    <t>C-27</t>
  </si>
  <si>
    <t>K-09</t>
  </si>
  <si>
    <t>A-17</t>
  </si>
  <si>
    <t>A-18</t>
  </si>
  <si>
    <t>A-22</t>
  </si>
  <si>
    <t>A-25</t>
  </si>
  <si>
    <t>A-29</t>
  </si>
  <si>
    <t>A-30</t>
  </si>
  <si>
    <t>A-37</t>
  </si>
  <si>
    <t>A-40</t>
  </si>
  <si>
    <t>B-18</t>
  </si>
  <si>
    <t>B-19</t>
  </si>
  <si>
    <t>B-20</t>
  </si>
  <si>
    <t>B-21</t>
  </si>
  <si>
    <t>B-22</t>
  </si>
  <si>
    <t>B-23</t>
  </si>
  <si>
    <t>B-24</t>
  </si>
  <si>
    <t>B-25</t>
  </si>
  <si>
    <t>B-26</t>
  </si>
  <si>
    <t>B-34</t>
  </si>
  <si>
    <t>C-21</t>
  </si>
  <si>
    <t>K-03</t>
  </si>
  <si>
    <t>K-04</t>
  </si>
  <si>
    <t>K-05</t>
  </si>
  <si>
    <t>K-06</t>
  </si>
  <si>
    <t>K-08</t>
  </si>
  <si>
    <t>K-10</t>
  </si>
  <si>
    <t>K-11</t>
  </si>
  <si>
    <t>K-12</t>
  </si>
  <si>
    <t>A-23</t>
  </si>
  <si>
    <t>A-23</t>
    <phoneticPr fontId="1"/>
  </si>
  <si>
    <t>スマホなしでは生きていけない</t>
    <phoneticPr fontId="1"/>
  </si>
  <si>
    <t>よく考えて！その使い方でだいじょうぶ？</t>
    <phoneticPr fontId="1"/>
  </si>
  <si>
    <t>A-21</t>
    <phoneticPr fontId="1"/>
  </si>
  <si>
    <t>A-28</t>
  </si>
  <si>
    <t>A-31</t>
  </si>
  <si>
    <t>A-34</t>
  </si>
  <si>
    <t>A-35</t>
  </si>
  <si>
    <t>A-36</t>
  </si>
  <si>
    <t>B-27</t>
  </si>
  <si>
    <t>B-32</t>
  </si>
  <si>
    <t>C-22</t>
  </si>
  <si>
    <t>L-02</t>
  </si>
  <si>
    <t>L-03</t>
  </si>
  <si>
    <t>L-04</t>
  </si>
  <si>
    <t>L-05</t>
  </si>
  <si>
    <t>L-06</t>
  </si>
  <si>
    <t>T-02</t>
  </si>
  <si>
    <t>G-04</t>
    <phoneticPr fontId="1"/>
  </si>
  <si>
    <t>G-04</t>
    <phoneticPr fontId="1"/>
  </si>
  <si>
    <t>目標リテラシー</t>
    <rPh sb="0" eb="2">
      <t>モクヒョウ</t>
    </rPh>
    <phoneticPr fontId="1"/>
  </si>
  <si>
    <t>どうが
番号</t>
    <rPh sb="4" eb="6">
      <t>バンゴウ</t>
    </rPh>
    <phoneticPr fontId="1"/>
  </si>
  <si>
    <t>C-16</t>
    <phoneticPr fontId="1"/>
  </si>
  <si>
    <t>「メールで伝えるとき」</t>
  </si>
  <si>
    <t>アプリのインストール</t>
  </si>
  <si>
    <t>個人情報の管理</t>
  </si>
  <si>
    <t>安全なネットの使い方</t>
  </si>
  <si>
    <t>個人情報を守る</t>
  </si>
  <si>
    <t>携帯ゲーム機</t>
  </si>
  <si>
    <t>スマホで課金</t>
  </si>
  <si>
    <t>トークアプリ依存</t>
  </si>
  <si>
    <t>ネットで会う約束をしない</t>
  </si>
  <si>
    <t>セキュリティソフト</t>
  </si>
  <si>
    <t>情報の信憑性</t>
  </si>
  <si>
    <t>写真のハッシュタグ</t>
  </si>
  <si>
    <t>アクセス許可</t>
  </si>
  <si>
    <t>個人情報の取り扱い</t>
  </si>
  <si>
    <t>不適切なウェブサイト</t>
  </si>
  <si>
    <t>個人情報は慎重に</t>
  </si>
  <si>
    <t>SNSでのなりすまし</t>
  </si>
  <si>
    <t>情報を発信する責任と影響</t>
  </si>
  <si>
    <t>ネットショッピング</t>
  </si>
  <si>
    <t>ネット選挙</t>
  </si>
  <si>
    <t>行き違い</t>
  </si>
  <si>
    <t>グループトークでいじめ</t>
  </si>
  <si>
    <t>不適切な書き込み</t>
  </si>
  <si>
    <t>写真の投稿</t>
  </si>
  <si>
    <t>SNS</t>
  </si>
  <si>
    <t>ネットいじめ</t>
  </si>
  <si>
    <t>プライバシーの尊重</t>
  </si>
  <si>
    <t>ネットでの正義感</t>
  </si>
  <si>
    <t>安易な投稿で炎上</t>
  </si>
  <si>
    <t>ネットでの誹謗中傷</t>
  </si>
  <si>
    <t>著作物の利用</t>
  </si>
  <si>
    <t>ルールやマナーを守る</t>
  </si>
  <si>
    <t>作品を大切に</t>
  </si>
  <si>
    <t>スマホ・ゲーム依存</t>
  </si>
  <si>
    <t>調べ学習と著作権</t>
  </si>
  <si>
    <t>架空請求や不当請求</t>
  </si>
  <si>
    <t>ネットワークの公共性</t>
  </si>
  <si>
    <t>ネット依存</t>
  </si>
  <si>
    <t>フィルタリング</t>
  </si>
  <si>
    <t>タブレットパソコンのやくそく</t>
  </si>
  <si>
    <t>ネットと私たちの生活</t>
  </si>
  <si>
    <t>年齢制限</t>
  </si>
  <si>
    <t>著作権の基本</t>
  </si>
  <si>
    <t>正しい情報収集</t>
  </si>
  <si>
    <t>責任ある情報発信</t>
  </si>
  <si>
    <t>情報通信ネットワーク</t>
  </si>
  <si>
    <t>迷惑メール・詐欺</t>
  </si>
  <si>
    <t>ミニブログ</t>
  </si>
  <si>
    <t>ネット依存・メール依存</t>
  </si>
  <si>
    <t>電子掲示板・ブログ</t>
  </si>
  <si>
    <t>ソーシャルゲームサイト</t>
  </si>
  <si>
    <t>スマホのマナーとルール</t>
  </si>
  <si>
    <t>情報の広がり</t>
  </si>
  <si>
    <t>SNSと個人情報</t>
  </si>
  <si>
    <t>著作権を守る</t>
  </si>
  <si>
    <t>タイトル</t>
    <phoneticPr fontId="1"/>
  </si>
  <si>
    <t>C-17</t>
    <phoneticPr fontId="1"/>
  </si>
  <si>
    <t>A-19</t>
    <phoneticPr fontId="1"/>
  </si>
  <si>
    <t>C-26</t>
    <phoneticPr fontId="1"/>
  </si>
  <si>
    <t>C-24</t>
    <phoneticPr fontId="1"/>
  </si>
  <si>
    <t>B-17</t>
    <phoneticPr fontId="1"/>
  </si>
  <si>
    <t>C-14</t>
    <phoneticPr fontId="1"/>
  </si>
  <si>
    <t>C-18</t>
    <phoneticPr fontId="1"/>
  </si>
  <si>
    <t>A-38</t>
    <phoneticPr fontId="1"/>
  </si>
  <si>
    <t>A-20</t>
    <phoneticPr fontId="1"/>
  </si>
  <si>
    <t>A-27</t>
    <phoneticPr fontId="1"/>
  </si>
  <si>
    <t>A-39</t>
    <phoneticPr fontId="1"/>
  </si>
  <si>
    <t>A-32</t>
    <phoneticPr fontId="1"/>
  </si>
  <si>
    <t>C-28</t>
    <phoneticPr fontId="1"/>
  </si>
  <si>
    <t>どうがのタイトル</t>
    <phoneticPr fontId="1"/>
  </si>
  <si>
    <t>安全(あんぜん)なネットの使い方</t>
    <phoneticPr fontId="1"/>
  </si>
  <si>
    <t>作品(さくひん)を大切(たいせつ)に</t>
    <phoneticPr fontId="1"/>
  </si>
  <si>
    <t>ネット依存(いぞん)</t>
    <phoneticPr fontId="1"/>
  </si>
  <si>
    <t>メールで伝(つた)えるとき</t>
    <phoneticPr fontId="1"/>
  </si>
  <si>
    <t>不適切(ふてきせつ)なウェブサイト</t>
    <phoneticPr fontId="1"/>
  </si>
  <si>
    <t>個人情報(こじんじょうほう)を守る</t>
    <phoneticPr fontId="1"/>
  </si>
  <si>
    <t>IDとパスワードの役割(やくわり)</t>
    <phoneticPr fontId="1"/>
  </si>
  <si>
    <t>個人情報は慎重(しんちょう)に</t>
    <phoneticPr fontId="1"/>
  </si>
  <si>
    <t>写真の肖像権(しょうぞうけん)</t>
    <phoneticPr fontId="1"/>
  </si>
  <si>
    <t>写真の肖像権</t>
    <phoneticPr fontId="1"/>
  </si>
  <si>
    <t>作った人の気持ち</t>
    <phoneticPr fontId="1"/>
  </si>
  <si>
    <t>時間</t>
    <rPh sb="0" eb="2">
      <t>ジカン</t>
    </rPh>
    <phoneticPr fontId="1"/>
  </si>
  <si>
    <t>A-24</t>
    <phoneticPr fontId="1"/>
  </si>
  <si>
    <t>A-28</t>
    <phoneticPr fontId="1"/>
  </si>
  <si>
    <t>フィッシング詐欺</t>
    <phoneticPr fontId="1"/>
  </si>
  <si>
    <t>IDとパスワードの役割</t>
    <phoneticPr fontId="1"/>
  </si>
  <si>
    <t>違法メール</t>
    <rPh sb="0" eb="2">
      <t>イホウ</t>
    </rPh>
    <phoneticPr fontId="1"/>
  </si>
  <si>
    <t>偽サイト</t>
    <rPh sb="0" eb="1">
      <t>ニセ</t>
    </rPh>
    <phoneticPr fontId="1"/>
  </si>
  <si>
    <t>ゲームサイト</t>
    <phoneticPr fontId="1"/>
  </si>
  <si>
    <t>ワンクリック詐欺</t>
    <rPh sb="6" eb="8">
      <t>サギ</t>
    </rPh>
    <phoneticPr fontId="1"/>
  </si>
  <si>
    <t>信じていいの？</t>
    <phoneticPr fontId="1"/>
  </si>
  <si>
    <t>そんなことまでして</t>
    <phoneticPr fontId="1"/>
  </si>
  <si>
    <t>占っただけなのに…</t>
    <phoneticPr fontId="1"/>
  </si>
  <si>
    <t>カード情報を盗まれて</t>
    <phoneticPr fontId="1"/>
  </si>
  <si>
    <t>フリマアプリ</t>
    <phoneticPr fontId="1"/>
  </si>
  <si>
    <t>売りに出そうかな？</t>
    <phoneticPr fontId="1"/>
  </si>
  <si>
    <t>安易なタップで…</t>
    <phoneticPr fontId="1"/>
  </si>
  <si>
    <t>A-31</t>
    <phoneticPr fontId="1"/>
  </si>
  <si>
    <t>ブログとパスワード</t>
    <phoneticPr fontId="1"/>
  </si>
  <si>
    <t>B-32</t>
    <phoneticPr fontId="1"/>
  </si>
  <si>
    <t>L-05</t>
    <phoneticPr fontId="1"/>
  </si>
  <si>
    <t>L-06</t>
    <phoneticPr fontId="1"/>
  </si>
  <si>
    <t>セキュリティ対策ソフト</t>
    <phoneticPr fontId="1"/>
  </si>
  <si>
    <t>著作権</t>
    <phoneticPr fontId="1"/>
  </si>
  <si>
    <t>T-01</t>
    <phoneticPr fontId="1"/>
  </si>
  <si>
    <t>T-02</t>
    <phoneticPr fontId="1"/>
  </si>
  <si>
    <t>疑似体験　ワンクリック詐欺</t>
    <rPh sb="11" eb="13">
      <t>サギ</t>
    </rPh>
    <phoneticPr fontId="1"/>
  </si>
  <si>
    <t>疑似体験　ランサムウェア</t>
    <phoneticPr fontId="1"/>
  </si>
  <si>
    <t>疑似体験　フィッシング詐欺</t>
    <rPh sb="11" eb="13">
      <t>サギ</t>
    </rPh>
    <phoneticPr fontId="1"/>
  </si>
  <si>
    <t>ランサムウェア</t>
    <phoneticPr fontId="1"/>
  </si>
  <si>
    <t>ワンクリック詐欺</t>
    <phoneticPr fontId="1"/>
  </si>
  <si>
    <t>フィッシング詐欺</t>
    <phoneticPr fontId="1"/>
  </si>
  <si>
    <t>メアド変更</t>
    <phoneticPr fontId="1"/>
  </si>
  <si>
    <t>宛先の入力は慎重に！</t>
    <phoneticPr fontId="1"/>
  </si>
  <si>
    <t>ファイル復活ソフト</t>
    <phoneticPr fontId="1"/>
  </si>
  <si>
    <t>消えたはずなのに…</t>
    <phoneticPr fontId="1"/>
  </si>
  <si>
    <t>ファイル共有ソフト</t>
    <phoneticPr fontId="1"/>
  </si>
  <si>
    <t>インストールする前に</t>
    <phoneticPr fontId="1"/>
  </si>
  <si>
    <t>アップデートの重要性</t>
    <phoneticPr fontId="1"/>
  </si>
  <si>
    <t>それでいいの？</t>
    <phoneticPr fontId="1"/>
  </si>
  <si>
    <t>詐欺アプリのダウンロード</t>
    <phoneticPr fontId="1"/>
  </si>
  <si>
    <t>そのアプリは本当に安全？</t>
    <phoneticPr fontId="1"/>
  </si>
  <si>
    <t>たとえ知っていても</t>
    <phoneticPr fontId="1"/>
  </si>
  <si>
    <t>C-29</t>
    <phoneticPr fontId="1"/>
  </si>
  <si>
    <t>K-09</t>
    <phoneticPr fontId="1"/>
  </si>
  <si>
    <t>A-26</t>
    <phoneticPr fontId="1"/>
  </si>
  <si>
    <t>C-19</t>
    <phoneticPr fontId="1"/>
  </si>
  <si>
    <t>C-23</t>
    <phoneticPr fontId="1"/>
  </si>
  <si>
    <t>C-27</t>
    <phoneticPr fontId="1"/>
  </si>
  <si>
    <t>B-28</t>
    <phoneticPr fontId="1"/>
  </si>
  <si>
    <t>A-24</t>
  </si>
  <si>
    <t>小学4年生 ネットモラル動画　カード</t>
    <rPh sb="0" eb="2">
      <t>ショウガク</t>
    </rPh>
    <rPh sb="3" eb="4">
      <t>ネン</t>
    </rPh>
    <rPh sb="4" eb="5">
      <t>セイ</t>
    </rPh>
    <rPh sb="12" eb="14">
      <t>ドウガ</t>
    </rPh>
    <phoneticPr fontId="1"/>
  </si>
  <si>
    <t>小学3年生 ネットモラル動画　カード</t>
    <rPh sb="12" eb="14">
      <t>ドウガ</t>
    </rPh>
    <phoneticPr fontId="1"/>
  </si>
  <si>
    <t>小学2年生 ネットモラル動画　カード</t>
    <rPh sb="12" eb="14">
      <t>ドウガ</t>
    </rPh>
    <phoneticPr fontId="1"/>
  </si>
  <si>
    <t>小学1年生 ネットモラル動画　カード</t>
    <rPh sb="12" eb="14">
      <t>ドウガ</t>
    </rPh>
    <phoneticPr fontId="1"/>
  </si>
  <si>
    <t>小学5年生 ネットモラル動画　カード</t>
    <rPh sb="0" eb="2">
      <t>ショウガク</t>
    </rPh>
    <rPh sb="3" eb="4">
      <t>ネン</t>
    </rPh>
    <rPh sb="4" eb="5">
      <t>セイ</t>
    </rPh>
    <rPh sb="12" eb="14">
      <t>ドウガ</t>
    </rPh>
    <phoneticPr fontId="1"/>
  </si>
  <si>
    <t>T-03</t>
    <phoneticPr fontId="1"/>
  </si>
  <si>
    <t>動画
番号</t>
    <rPh sb="0" eb="2">
      <t>ドウガ</t>
    </rPh>
    <rPh sb="3" eb="5">
      <t>バンゴウ</t>
    </rPh>
    <phoneticPr fontId="1"/>
  </si>
  <si>
    <t>年　　組　　名前</t>
    <rPh sb="0" eb="1">
      <t>ネン</t>
    </rPh>
    <rPh sb="3" eb="4">
      <t>クミ</t>
    </rPh>
    <rPh sb="6" eb="8">
      <t>ナマエ</t>
    </rPh>
    <phoneticPr fontId="1"/>
  </si>
  <si>
    <t>動画のタイトル</t>
    <rPh sb="0" eb="2">
      <t>ドウガ</t>
    </rPh>
    <phoneticPr fontId="1"/>
  </si>
  <si>
    <t>小学6年生 ネットモラル動画　カード</t>
    <rPh sb="0" eb="2">
      <t>ショウガク</t>
    </rPh>
    <rPh sb="3" eb="4">
      <t>ネン</t>
    </rPh>
    <rPh sb="4" eb="5">
      <t>セイ</t>
    </rPh>
    <rPh sb="12" eb="14">
      <t>ドウガ</t>
    </rPh>
    <phoneticPr fontId="1"/>
  </si>
  <si>
    <t>B-22</t>
    <phoneticPr fontId="1"/>
  </si>
  <si>
    <t>不正ｱﾌﾟﾘをインストールしたときの不安や心配を話し合うことで，アプリを利用する際に注意すべき点が分かる。</t>
  </si>
  <si>
    <t>アドレス帳にある情報は他人の大切な個人情報であり，慎重に取り扱うべきものであることを知る。</t>
  </si>
  <si>
    <t>インターネットは，大人と一緒に利用することが安全につながることや，約束を守ることの大切さに気づく。</t>
  </si>
  <si>
    <t>相手が確認できない電話で自他の個人情報を教えないようにし，個人情報の大切さについて考える。</t>
  </si>
  <si>
    <t>悪意を持ってインターネットを利用している人がいること知り，知らない人とやり取りすることの危険性に気づく。</t>
  </si>
  <si>
    <t>ゲームのアイテムやトークアプリのスタンプのような，手元に形として残らない買い物は，買い過ぎないように気を付けることを理解する。</t>
  </si>
  <si>
    <t>ネット社会の特性を知り，インターネットの向こうにいる相手に会ったり，個人情報を教えたりしない態度や判断力を身に付ける。</t>
  </si>
  <si>
    <t>インターネットの情報は役に立つものも多いが，古かったり間違っていたりするものがあることを知る。</t>
  </si>
  <si>
    <t>IDとパスワードの役割について理解し，使い方や管理の方法がわかる。</t>
  </si>
  <si>
    <t>ネット上にはいろいろな種類の不適切なWebページが存在することを知るとともに，遭遇したときにどのように対処すればよいかがわかる。</t>
  </si>
  <si>
    <t>便利で手軽なメールだが，行き違いが起こることも多い。断るときこそていねいで分かりやすい文章が大切であることに気づく。</t>
  </si>
  <si>
    <t>話し合いを通して，発信した情報が多くの人に影響を及ぼすことや，発信した情報には責任が伴うことなどに気づく。</t>
  </si>
  <si>
    <t>ネットショッピングの利点と問題点を知り，一人でネットショッピングをする危うさを理解させる。</t>
  </si>
  <si>
    <t>メッセージの言葉やスタンプの意味の受け取り方の違いが元になり，友だちとのトラブルになる場合があることを知り，悪い方にばかり考えないようにする必要があることを理解する。</t>
  </si>
  <si>
    <t>限定されたメンバーでのグループトークであっても，完全に閉鎖された空間ではないことから，軽い気持ちで書いた悪口が思わぬ影響を及ぼすこと，投稿した写真が悪用されていることを知り，慎重に投稿する必要があることを理解する。</t>
  </si>
  <si>
    <t>相手の立場に立って思いやりのある行動をとることは，ネットワークでのコミュニケーションでも大切であることを知る。</t>
  </si>
  <si>
    <t>ネット上では見た人が信じて広まるので，正しいことであっても，人を攻撃するのは許されないことを知る。</t>
  </si>
  <si>
    <t>ネット上での軽率な発言が誹謗中傷になることがあることを知り，ネット上での自分の発言が誹謗中傷にあたるかどうかを考えて行動できるようになる。</t>
  </si>
  <si>
    <t>著作物には多くの人の苦労や思いが込められていること，著作者の権利を守ることを理解し，正しく利用する大切さを知る。</t>
  </si>
  <si>
    <t>公共物を利用するという意識を持たせ，きまりの大切さが分かる。</t>
  </si>
  <si>
    <t>人が創作的に作った作品などを大切にする態度を身に付ける。</t>
  </si>
  <si>
    <t>人が作った作品には思いが込められていることを知り，大切に扱おうとする心情を育てる。</t>
  </si>
  <si>
    <t>スマホの利用は，終わりにするタイミングを自分で決める必要があることを理解する。</t>
  </si>
  <si>
    <t>著作権とはどのようなものかを知り，人が作ったものや自分が作ったものを大切にする気持ちを養う。また，著作物を利用する際の注意点を知る。</t>
  </si>
  <si>
    <t>架空請求のメールなどに書かれている，信じ込ませたり不安にさせたりする言葉を読み解き，正しい対処の仕方がわかる。</t>
  </si>
  <si>
    <t>インターネットを適切に活用すれば，便利なところや役に立つところがあることを知り，公共的なネットワーク社会に主体的に行動する心構えを育てる。</t>
  </si>
  <si>
    <t>「ネット依存」になる原因を理解し，「ネット依存」にならないための姿勢を身に付ける。</t>
  </si>
  <si>
    <t>共有するタブレットパソコンを使う前の注意点や，使うときに心がけることがわかる。</t>
  </si>
  <si>
    <t>タブレット端末やスマホでインターネットを使う時の注意や上手な使い方を知り，便利に正しく使おうとする意欲をもつ。</t>
  </si>
  <si>
    <t>著作物に対する意識を高め，利用する際に許諾を得るなど，正しく利用しようとする態度を育てる。学んだことを生かして，各教科のねらいに沿った授業につなげる。</t>
  </si>
  <si>
    <t>テーマを絞ってから情報収集を始めることや，情報収集のポイントなどを身に付けさせる。</t>
  </si>
  <si>
    <t>総合的な学習の時間や教科等の授業で調べたことをホームページまとめ，発信する機会が増えてきている。ホームページを作成する場面で，肖像権，著作権を尊重し，個人情報を保護しようとする意欲や態度を育てる。</t>
  </si>
  <si>
    <t>家庭や学校でインターネットを使うことは珍しいことではなくなったが，そのしくみや，特徴などについての知識は少ない。インターネットの基礎知識を深めて，より効果的な活用につなげる。</t>
  </si>
  <si>
    <t>迷惑メールの目的が，個人情報を盗んだり，危険なサイトへ誘ったりすることだということを理解し，受け取っても反応してはいけないことを知る。</t>
  </si>
  <si>
    <t>ミニブログは誰でも見ることができるものだということを理解し，書き込まれた人が困らないように書き込む内容を慎重に考える必要があることがわかる。</t>
  </si>
  <si>
    <t>インターネットやメールは，ルールを決め，正しい使い方をしなければ，自分ではやめられない「依存」状態になってしまうかもしれないことを知り，パソコンやケータイに振り回されないよう，上手に利用することの大切さを理解する。</t>
  </si>
  <si>
    <t>電子掲示板やブログは，大勢の人が見ていることを理解し，書き込みをするときには，普段の生活と同じように，人が嫌な気持ちになるような書き込みをしてはいけないことがわかる。</t>
  </si>
  <si>
    <t>ソーシャルゲームサイトには，進めていくうちにお金を使いたくなるゲームや射幸心をあおるゲームがある。のめり込みすぎるとお金を使い過ぎたり，健康を害したりするなど悪い影響があることがわかる。</t>
  </si>
  <si>
    <t>身近な事例からスマホのマナーとルールについて考えたり，その大切さを実感したりできるようにする。スマホのマナーとルールを守って，自分も周りの人も気持ちよく過ごせるようにしようとする態度を育てる。</t>
  </si>
  <si>
    <t>SNSを利用する際には，知り合い同士で利用しているという安心感から不用意に個人情報を流出させたり，思わぬトラブルに巻き込まれたりすることがあることを知り，適切な利用方法を考えられるようにする。</t>
  </si>
  <si>
    <t>メールアドレスを変更した際に送る「メアド変更」メールなどの一斉送信の方法と、CC、BCCの使い方について「先生」と学ぶ。</t>
  </si>
  <si>
    <t>情報流出を避けるために、ファイルの完全削除について「先生」と学ぶ。</t>
  </si>
  <si>
    <t>ファイル共有ソフトを使った時のリスクを「先生」と学ぶ。</t>
  </si>
  <si>
    <t>著作者に配慮する気持ちについて学ぶ。</t>
  </si>
  <si>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</si>
  <si>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</si>
  <si>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</si>
  <si>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</si>
  <si>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</si>
  <si>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2年・4年</t>
    <rPh sb="1" eb="2">
      <t>ネン</t>
    </rPh>
    <rPh sb="4" eb="5">
      <t>ネン</t>
    </rPh>
    <phoneticPr fontId="1"/>
  </si>
  <si>
    <t>5年</t>
    <rPh sb="1" eb="2">
      <t>ネン</t>
    </rPh>
    <phoneticPr fontId="1"/>
  </si>
  <si>
    <t>2年・5年</t>
    <rPh sb="1" eb="2">
      <t>ネン</t>
    </rPh>
    <phoneticPr fontId="1"/>
  </si>
  <si>
    <t>6年</t>
    <rPh sb="1" eb="2">
      <t>ネン</t>
    </rPh>
    <phoneticPr fontId="1"/>
  </si>
  <si>
    <t>中１</t>
    <rPh sb="0" eb="1">
      <t>チュウ</t>
    </rPh>
    <phoneticPr fontId="1"/>
  </si>
  <si>
    <t>中２</t>
    <rPh sb="0" eb="1">
      <t>チュウ</t>
    </rPh>
    <phoneticPr fontId="1"/>
  </si>
  <si>
    <t>中３</t>
    <rPh sb="0" eb="1">
      <t>チュウ</t>
    </rPh>
    <phoneticPr fontId="1"/>
  </si>
  <si>
    <t>中(新)</t>
    <rPh sb="0" eb="1">
      <t>チュウ</t>
    </rPh>
    <rPh sb="2" eb="3">
      <t>シン</t>
    </rPh>
    <phoneticPr fontId="1"/>
  </si>
  <si>
    <t>小中(新)</t>
    <rPh sb="0" eb="1">
      <t>ショウ</t>
    </rPh>
    <rPh sb="1" eb="2">
      <t>チュウ</t>
    </rPh>
    <rPh sb="3" eb="4">
      <t>シン</t>
    </rPh>
    <phoneticPr fontId="1"/>
  </si>
  <si>
    <t>小(新)</t>
    <rPh sb="0" eb="1">
      <t>ショウ</t>
    </rPh>
    <rPh sb="2" eb="3">
      <t>シン</t>
    </rPh>
    <phoneticPr fontId="1"/>
  </si>
  <si>
    <t>中学生 ネットモラル動画　カード</t>
    <rPh sb="0" eb="3">
      <t>チュウガクセイ</t>
    </rPh>
    <rPh sb="10" eb="12">
      <t>ドウガ</t>
    </rPh>
    <phoneticPr fontId="1"/>
  </si>
  <si>
    <t>時間</t>
    <rPh sb="0" eb="2">
      <t>ジカン</t>
    </rPh>
    <phoneticPr fontId="1"/>
  </si>
  <si>
    <t>タイトル(ふりがな）</t>
    <phoneticPr fontId="1"/>
  </si>
  <si>
    <t>事例で学ぶネットモラル一覧表</t>
    <rPh sb="0" eb="2">
      <t>ジレイ</t>
    </rPh>
    <rPh sb="3" eb="4">
      <t>マナ</t>
    </rPh>
    <rPh sb="11" eb="13">
      <t>イチラン</t>
    </rPh>
    <rPh sb="13" eb="14">
      <t>ヒョウ</t>
    </rPh>
    <phoneticPr fontId="1"/>
  </si>
  <si>
    <t>↓「全動画シート」を見て視聴させたい動画番号を入力してください</t>
    <rPh sb="2" eb="3">
      <t>ゼン</t>
    </rPh>
    <rPh sb="3" eb="5">
      <t>ドウガ</t>
    </rPh>
    <rPh sb="10" eb="11">
      <t>ミ</t>
    </rPh>
    <rPh sb="12" eb="14">
      <t>シチョウ</t>
    </rPh>
    <rPh sb="18" eb="20">
      <t>ドウガ</t>
    </rPh>
    <rPh sb="20" eb="22">
      <t>バンゴウ</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</si>
</sst>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ゴシック"/>
      <family val="3"/>
      <charset val="128"/>
    </font>
    <font>
      <sz val="11"/>
      <name val="ＭＳ Ｐゴシック"/>
      <family val="3"/>
      <charset val="128"/>
    </font>
    <font>
      <sz val="11"/>
      <color theme="1"/>
      <name val="Meiryo UI"/>
      <family val="3"/>
      <charset val="128"/>
    </font>
    <font>
      <b/>
      <sz val="14"/>
      <color theme="1"/>
      <name val="Meiryo UI"/>
      <family val="3"/>
      <charset val="128"/>
    </font>
    <font>
      <sz val="12"/>
      <color theme="1"/>
      <name val="Meiryo UI"/>
      <family val="3"/>
      <charset val="128"/>
    </font>
    <font>
      <sz val="12"/>
      <name val="Meiryo UI"/>
      <family val="3"/>
      <charset val="128"/>
    </font>
    <font>
      <b/>
      <sz val="16"/>
      <color theme="1"/>
      <name val="Meiryo UI"/>
      <family val="3"/>
      <charset val="128"/>
    </font>
    <font>
      <sz val="18"/>
      <color theme="1"/>
      <name val="Meiryo UI"/>
      <family val="3"/>
      <charset val="128"/>
    </font>
    <font>
      <b/>
      <sz val="12"/>
      <name val="Meiryo UI"/>
      <family val="3"/>
      <charset val="128"/>
    </font>
    <font>
      <b/>
      <sz val="12"/>
      <color theme="1"/>
      <name val="Meiryo UI"/>
      <family val="3"/>
      <charset val="128"/>
    </font>
    <font>
      <b/>
      <sz val="22"/>
      <color theme="1"/>
      <name val="Meiryo UI"/>
      <family val="3"/>
      <charset val="128"/>
    </font>
    <font>
      <sz val="14"/>
      <name val="Meiryo UI"/>
      <family val="3"/>
      <charset val="128"/>
    </font>
    <font>
      <sz val="16"/>
      <color theme="1"/>
      <name val="Meiryo UI"/>
      <family val="3"/>
      <charset val="128"/>
    </font>
    <font>
      <sz val="18"/>
      <color rgb="FFFF000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CFF"/>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3" fillId="0" borderId="0"/>
    <xf numFmtId="0" fontId="4" fillId="0" borderId="0">
      <alignment vertical="center"/>
    </xf>
    <xf numFmtId="0" fontId="2" fillId="0" borderId="0">
      <alignment vertical="center"/>
    </xf>
  </cellStyleXfs>
  <cellXfs count="39">
    <xf numFmtId="0" fontId="0" fillId="0" borderId="0" xfId="0">
      <alignment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0" borderId="0" xfId="0" applyFont="1">
      <alignment vertical="center"/>
    </xf>
    <xf numFmtId="0" fontId="7" fillId="0" borderId="2" xfId="0" applyFont="1" applyBorder="1">
      <alignment vertical="center"/>
    </xf>
    <xf numFmtId="0" fontId="7" fillId="0" borderId="0" xfId="0" applyFont="1" applyAlignment="1">
      <alignment horizontal="center" vertical="center"/>
    </xf>
    <xf numFmtId="20" fontId="7" fillId="0" borderId="2" xfId="0" applyNumberFormat="1" applyFont="1" applyBorder="1" applyAlignment="1">
      <alignment horizontal="center" vertical="center"/>
    </xf>
    <xf numFmtId="20" fontId="7" fillId="2"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Border="1" applyAlignment="1">
      <alignment vertical="center" wrapText="1"/>
    </xf>
    <xf numFmtId="20" fontId="7" fillId="0" borderId="3" xfId="0" applyNumberFormat="1" applyFont="1" applyBorder="1" applyAlignment="1">
      <alignment horizontal="center" vertical="center"/>
    </xf>
    <xf numFmtId="0" fontId="7" fillId="0" borderId="2" xfId="0" applyFont="1" applyFill="1" applyBorder="1" applyAlignment="1">
      <alignment vertical="center" wrapText="1"/>
    </xf>
    <xf numFmtId="0" fontId="7" fillId="0" borderId="0" xfId="0" applyFont="1" applyAlignment="1">
      <alignment vertical="center" wrapText="1"/>
    </xf>
    <xf numFmtId="0" fontId="7" fillId="0" borderId="2" xfId="0" applyFont="1" applyFill="1" applyBorder="1">
      <alignment vertical="center"/>
    </xf>
    <xf numFmtId="0" fontId="0" fillId="0" borderId="0" xfId="0" applyProtection="1">
      <alignment vertical="center"/>
      <protection locked="0"/>
    </xf>
    <xf numFmtId="0" fontId="7" fillId="0" borderId="0" xfId="0" applyFont="1" applyProtection="1">
      <alignment vertical="center"/>
      <protection locked="0"/>
    </xf>
    <xf numFmtId="0" fontId="12" fillId="0" borderId="0" xfId="0" applyFont="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locked="0"/>
    </xf>
    <xf numFmtId="0" fontId="7" fillId="2" borderId="2" xfId="0" applyFont="1" applyFill="1" applyBorder="1" applyProtection="1">
      <alignment vertical="center"/>
      <protection locked="0"/>
    </xf>
    <xf numFmtId="0" fontId="6" fillId="2" borderId="2" xfId="0" applyFont="1" applyFill="1" applyBorder="1" applyAlignment="1" applyProtection="1">
      <alignment horizontal="center" vertical="center"/>
      <protection locked="0"/>
    </xf>
    <xf numFmtId="0" fontId="11" fillId="2" borderId="2"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7" fillId="0" borderId="2" xfId="0" applyFont="1" applyBorder="1" applyAlignment="1" applyProtection="1">
      <alignment horizontal="center" vertical="center"/>
    </xf>
    <xf numFmtId="0" fontId="7" fillId="0" borderId="2" xfId="0" applyFont="1" applyFill="1" applyBorder="1" applyAlignment="1">
      <alignment horizontal="center" vertical="center"/>
    </xf>
    <xf numFmtId="0" fontId="13"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0" fillId="0" borderId="1" xfId="0" applyFont="1" applyBorder="1" applyAlignment="1">
      <alignment horizontal="left" vertical="center"/>
    </xf>
    <xf numFmtId="176" fontId="14" fillId="2" borderId="2" xfId="0" applyNumberFormat="1" applyFont="1" applyFill="1" applyBorder="1" applyAlignment="1" applyProtection="1">
      <alignment vertical="center" wrapText="1"/>
    </xf>
    <xf numFmtId="0" fontId="5" fillId="0" borderId="0" xfId="0" applyFont="1" applyProtection="1">
      <alignment vertical="center"/>
      <protection locked="0"/>
    </xf>
    <xf numFmtId="0" fontId="15" fillId="3" borderId="2" xfId="0" applyFont="1" applyFill="1" applyBorder="1" applyAlignment="1">
      <alignment horizontal="center" vertical="center"/>
    </xf>
    <xf numFmtId="0" fontId="15" fillId="6" borderId="2" xfId="0" applyFont="1" applyFill="1" applyBorder="1" applyAlignment="1">
      <alignment horizontal="center" vertical="center"/>
    </xf>
    <xf numFmtId="0" fontId="15" fillId="5" borderId="2" xfId="0" applyFont="1" applyFill="1" applyBorder="1" applyAlignment="1">
      <alignment horizontal="center" vertical="center"/>
    </xf>
    <xf numFmtId="0" fontId="15" fillId="7" borderId="2" xfId="0" applyFont="1" applyFill="1" applyBorder="1" applyAlignment="1">
      <alignment horizontal="center" vertical="center"/>
    </xf>
    <xf numFmtId="0" fontId="15" fillId="8" borderId="2" xfId="0" applyFont="1" applyFill="1" applyBorder="1" applyAlignment="1">
      <alignment horizontal="center" vertical="center"/>
    </xf>
    <xf numFmtId="0" fontId="15" fillId="4" borderId="2" xfId="0" applyFont="1" applyFill="1" applyBorder="1" applyAlignment="1">
      <alignment horizontal="center" vertical="center"/>
    </xf>
    <xf numFmtId="0" fontId="15" fillId="0" borderId="0" xfId="0" applyFont="1" applyAlignment="1">
      <alignment horizontal="center" vertical="center"/>
    </xf>
    <xf numFmtId="0" fontId="16" fillId="0" borderId="0" xfId="0" applyFont="1" applyProtection="1">
      <alignment vertical="center"/>
      <protection locked="0"/>
    </xf>
  </cellXfs>
  <cellStyles count="4">
    <cellStyle name="標準" xfId="0" builtinId="0"/>
    <cellStyle name="標準 2" xfId="2"/>
    <cellStyle name="標準 2 2" xfId="3"/>
    <cellStyle name="標準 3"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abSelected="1" zoomScale="80" zoomScaleNormal="80" zoomScaleSheetLayoutView="70" workbookViewId="0">
      <selection activeCell="D1" sqref="D1"/>
    </sheetView>
  </sheetViews>
  <sheetFormatPr defaultRowHeight="16.5" x14ac:dyDescent="0.15"/>
  <cols>
    <col min="1" max="1" width="4.125" style="30"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x14ac:dyDescent="0.15">
      <c r="D1" s="38" t="s">
        <v>375</v>
      </c>
    </row>
    <row r="2" spans="2:9" ht="51.75" customHeight="1" x14ac:dyDescent="0.15">
      <c r="C2" s="26" t="s">
        <v>304</v>
      </c>
      <c r="D2" s="26"/>
      <c r="E2" s="26"/>
      <c r="F2" s="26"/>
      <c r="G2" s="26"/>
      <c r="H2" s="26"/>
      <c r="I2" s="17"/>
    </row>
    <row r="3" spans="2:9" ht="43.5" customHeight="1" x14ac:dyDescent="0.15">
      <c r="E3" s="27" t="s">
        <v>55</v>
      </c>
      <c r="F3" s="27"/>
      <c r="G3" s="27"/>
      <c r="H3" s="27"/>
      <c r="I3" s="27"/>
    </row>
    <row r="4" spans="2:9" ht="11.25" customHeight="1" x14ac:dyDescent="0.15"/>
    <row r="5" spans="2:9" ht="43.5" customHeight="1" x14ac:dyDescent="0.15">
      <c r="B5" s="18" t="s">
        <v>56</v>
      </c>
      <c r="C5" s="18" t="s">
        <v>0</v>
      </c>
      <c r="D5" s="19" t="s">
        <v>168</v>
      </c>
      <c r="E5" s="19" t="s">
        <v>239</v>
      </c>
      <c r="F5" s="18" t="s">
        <v>33</v>
      </c>
      <c r="G5" s="18" t="s">
        <v>372</v>
      </c>
      <c r="H5" s="19" t="s">
        <v>1</v>
      </c>
      <c r="I5" s="19" t="s">
        <v>2</v>
      </c>
    </row>
    <row r="6" spans="2:9" ht="43.5" customHeight="1" x14ac:dyDescent="0.15">
      <c r="B6" s="24">
        <f>IF(D6="","",ROW()-5)</f>
        <v>1</v>
      </c>
      <c r="C6" s="20"/>
      <c r="D6" s="21" t="s">
        <v>169</v>
      </c>
      <c r="E6" s="22" t="str">
        <f>IFERROR(VLOOKUP($D6,全動画!$B$3:$I$68,3,0),"")</f>
        <v>ルールやマナーを守る</v>
      </c>
      <c r="F6" s="23" t="str">
        <f>IFERROR(VLOOKUP($D6,全動画!$B$3:$I$80,4,0),"")</f>
        <v>みんなのやくそく</v>
      </c>
      <c r="G6" s="29">
        <f>IFERROR(VLOOKUP($D6,全動画!$B$3:$I$80,5,0),"")</f>
        <v>0.25069444444444444</v>
      </c>
      <c r="H6" s="20"/>
      <c r="I6" s="20"/>
    </row>
    <row r="7" spans="2:9" ht="43.5" customHeight="1" x14ac:dyDescent="0.15">
      <c r="B7" s="24">
        <f t="shared" ref="B7:B20" si="0">IF(D7="","",ROW()-5)</f>
        <v>2</v>
      </c>
      <c r="C7" s="20"/>
      <c r="D7" s="21" t="s">
        <v>226</v>
      </c>
      <c r="E7" s="22" t="str">
        <f>IFERROR(VLOOKUP($D7,全動画!$B$3:$I$68,3,0),"")</f>
        <v>作品(さくひん)を大切(たいせつ)に</v>
      </c>
      <c r="F7" s="23" t="str">
        <f>IFERROR(VLOOKUP($D7,全動画!$B$3:$I$80,4,0),"")</f>
        <v>わたしのえをかえないで</v>
      </c>
      <c r="G7" s="29">
        <f>IFERROR(VLOOKUP($D7,全動画!$B$3:$I$80,5,0),"")</f>
        <v>0.22013888888888888</v>
      </c>
      <c r="H7" s="20"/>
      <c r="I7" s="20"/>
    </row>
    <row r="8" spans="2:9" ht="43.5" customHeight="1" x14ac:dyDescent="0.15">
      <c r="B8" s="24">
        <f t="shared" si="0"/>
        <v>3</v>
      </c>
      <c r="C8" s="20"/>
      <c r="D8" s="21" t="s">
        <v>227</v>
      </c>
      <c r="E8" s="22" t="str">
        <f>IFERROR(VLOOKUP($D8,全動画!$B$3:$I$68,3,0),"")</f>
        <v>安全(あんぜん)なネットの使い方</v>
      </c>
      <c r="F8" s="23" t="str">
        <f>IFERROR(VLOOKUP($D8,全動画!$B$3:$I$80,4,0),"")</f>
        <v>やくそくをまもっていれば</v>
      </c>
      <c r="G8" s="29">
        <f>IFERROR(VLOOKUP($D8,全動画!$B$3:$I$80,5,0),"")</f>
        <v>0.18194444444444444</v>
      </c>
      <c r="H8" s="20"/>
      <c r="I8" s="20"/>
    </row>
    <row r="9" spans="2:9" ht="43.5" customHeight="1" x14ac:dyDescent="0.15">
      <c r="B9" s="24">
        <f t="shared" si="0"/>
        <v>4</v>
      </c>
      <c r="C9" s="20"/>
      <c r="D9" s="21" t="s">
        <v>228</v>
      </c>
      <c r="E9" s="22" t="str">
        <f>IFERROR(VLOOKUP($D9,全動画!$B$3:$I$68,3,0),"")</f>
        <v>タブレットパソコンのやくそく</v>
      </c>
      <c r="F9" s="23" t="str">
        <f>IFERROR(VLOOKUP($D9,全動画!$B$3:$I$80,4,0),"")</f>
        <v>みんなのタブレット</v>
      </c>
      <c r="G9" s="29">
        <f>IFERROR(VLOOKUP($D9,全動画!$B$3:$I$80,5,0),"")</f>
        <v>0.28263888888888888</v>
      </c>
      <c r="H9" s="20"/>
      <c r="I9" s="20"/>
    </row>
    <row r="10" spans="2:9" ht="43.5" customHeight="1" x14ac:dyDescent="0.15">
      <c r="B10" s="24">
        <f t="shared" si="0"/>
        <v>5</v>
      </c>
      <c r="C10" s="20"/>
      <c r="D10" s="21" t="s">
        <v>229</v>
      </c>
      <c r="E10" s="22" t="str">
        <f>IFERROR(VLOOKUP($D10,全動画!$B$3:$I$68,3,0),"")</f>
        <v>ネット依存(いぞん)</v>
      </c>
      <c r="F10" s="23" t="str">
        <f>IFERROR(VLOOKUP($D10,全動画!$B$3:$I$80,4,0),"")</f>
        <v>動画に熱中しすぎると</v>
      </c>
      <c r="G10" s="29">
        <f>IFERROR(VLOOKUP($D10,全動画!$B$3:$I$80,5,0),"")</f>
        <v>0.19791666666666666</v>
      </c>
      <c r="H10" s="20"/>
      <c r="I10" s="20"/>
    </row>
    <row r="11" spans="2:9" ht="43.5" customHeight="1" x14ac:dyDescent="0.15">
      <c r="B11" s="24">
        <f t="shared" si="0"/>
        <v>6</v>
      </c>
      <c r="C11" s="20"/>
      <c r="D11" s="21" t="s">
        <v>230</v>
      </c>
      <c r="E11" s="22" t="str">
        <f>IFERROR(VLOOKUP($D11,全動画!$B$3:$I$68,3,0),"")</f>
        <v>メールで伝(つた)えるとき</v>
      </c>
      <c r="F11" s="23" t="str">
        <f>IFERROR(VLOOKUP($D11,全動画!$B$3:$I$80,4,0),"")</f>
        <v>ことわったつもりなのに</v>
      </c>
      <c r="G11" s="29">
        <f>IFERROR(VLOOKUP($D11,全動画!$B$3:$I$80,5,0),"")</f>
        <v>0.22430555555555556</v>
      </c>
      <c r="H11" s="20"/>
      <c r="I11" s="20"/>
    </row>
    <row r="12" spans="2:9" ht="43.5" customHeight="1" x14ac:dyDescent="0.15">
      <c r="B12" s="24">
        <f t="shared" si="0"/>
        <v>7</v>
      </c>
      <c r="C12" s="20"/>
      <c r="D12" s="21" t="s">
        <v>231</v>
      </c>
      <c r="E12" s="22" t="str">
        <f>IFERROR(VLOOKUP($D12,全動画!$B$3:$I$68,3,0),"")</f>
        <v>著作物の利用</v>
      </c>
      <c r="F12" s="23" t="str">
        <f>IFERROR(VLOOKUP($D12,全動画!$B$3:$I$80,4,0),"")</f>
        <v>CDにこめられた思い</v>
      </c>
      <c r="G12" s="29">
        <f>IFERROR(VLOOKUP($D12,全動画!$B$3:$I$80,5,0),"")</f>
        <v>0.24791666666666667</v>
      </c>
      <c r="H12" s="20"/>
      <c r="I12" s="20"/>
    </row>
    <row r="13" spans="2:9" ht="43.5" customHeight="1" x14ac:dyDescent="0.15">
      <c r="B13" s="24">
        <f t="shared" si="0"/>
        <v>8</v>
      </c>
      <c r="C13" s="20"/>
      <c r="D13" s="21" t="s">
        <v>232</v>
      </c>
      <c r="E13" s="22" t="str">
        <f>IFERROR(VLOOKUP($D13,全動画!$B$3:$I$68,3,0),"")</f>
        <v>作った人の気持ち</v>
      </c>
      <c r="F13" s="23" t="str">
        <f>IFERROR(VLOOKUP($D13,全動画!$B$3:$I$80,4,0),"")</f>
        <v>クラスのマーク“ピーチくん”</v>
      </c>
      <c r="G13" s="29">
        <f>IFERROR(VLOOKUP($D13,全動画!$B$3:$I$80,5,0),"")</f>
        <v>0.22708333333333333</v>
      </c>
      <c r="H13" s="20"/>
      <c r="I13" s="20"/>
    </row>
    <row r="14" spans="2:9" ht="43.5" customHeight="1" x14ac:dyDescent="0.15">
      <c r="B14" s="24">
        <f t="shared" si="0"/>
        <v>9</v>
      </c>
      <c r="C14" s="20"/>
      <c r="D14" s="21" t="s">
        <v>233</v>
      </c>
      <c r="E14" s="22" t="str">
        <f>IFERROR(VLOOKUP($D14,全動画!$B$3:$I$68,3,0),"")</f>
        <v>不適切(ふてきせつ)なウェブサイト</v>
      </c>
      <c r="F14" s="23" t="str">
        <f>IFERROR(VLOOKUP($D14,全動画!$B$3:$I$80,4,0),"")</f>
        <v>へんなページを開いてしまったら</v>
      </c>
      <c r="G14" s="29">
        <f>IFERROR(VLOOKUP($D14,全動画!$B$3:$I$80,5,0),"")</f>
        <v>0.1277777777777778</v>
      </c>
      <c r="H14" s="20"/>
      <c r="I14" s="20"/>
    </row>
    <row r="15" spans="2:9" ht="43.5" customHeight="1" x14ac:dyDescent="0.15">
      <c r="B15" s="24">
        <f t="shared" si="0"/>
        <v>10</v>
      </c>
      <c r="C15" s="20"/>
      <c r="D15" s="21" t="s">
        <v>234</v>
      </c>
      <c r="E15" s="22" t="str">
        <f>IFERROR(VLOOKUP($D15,全動画!$B$3:$I$68,3,0),"")</f>
        <v>個人情報(こじんじょうほう)を守る</v>
      </c>
      <c r="F15" s="23" t="str">
        <f>IFERROR(VLOOKUP($D15,全動画!$B$3:$I$80,4,0),"")</f>
        <v>おしえちゃだめなの？</v>
      </c>
      <c r="G15" s="29">
        <f>IFERROR(VLOOKUP($D15,全動画!$B$3:$I$80,5,0),"")</f>
        <v>0.28125</v>
      </c>
      <c r="H15" s="20"/>
      <c r="I15" s="20"/>
    </row>
    <row r="16" spans="2:9" ht="43.5" customHeight="1" x14ac:dyDescent="0.15">
      <c r="B16" s="24">
        <f t="shared" si="0"/>
        <v>11</v>
      </c>
      <c r="C16" s="20"/>
      <c r="D16" s="21" t="s">
        <v>235</v>
      </c>
      <c r="E16" s="22" t="str">
        <f>IFERROR(VLOOKUP($D16,全動画!$B$3:$I$68,3,0),"")</f>
        <v>IDとパスワードの役割(やくわり)</v>
      </c>
      <c r="F16" s="23" t="str">
        <f>IFERROR(VLOOKUP($D16,全動画!$B$3:$I$80,4,0),"")</f>
        <v>わたしの写真がなくなっている</v>
      </c>
      <c r="G16" s="29">
        <f>IFERROR(VLOOKUP($D16,全動画!$B$3:$I$80,5,0),"")</f>
        <v>0.25069444444444444</v>
      </c>
      <c r="H16" s="20"/>
      <c r="I16" s="20"/>
    </row>
    <row r="17" spans="2:9" ht="43.5" customHeight="1" x14ac:dyDescent="0.15">
      <c r="B17" s="24">
        <f t="shared" si="0"/>
        <v>12</v>
      </c>
      <c r="C17" s="20"/>
      <c r="D17" s="21" t="s">
        <v>236</v>
      </c>
      <c r="E17" s="22" t="str">
        <f>IFERROR(VLOOKUP($D17,全動画!$B$3:$I$68,3,0),"")</f>
        <v>個人情報は慎重(しんちょう)に</v>
      </c>
      <c r="F17" s="23" t="str">
        <f>IFERROR(VLOOKUP($D17,全動画!$B$3:$I$80,4,0),"")</f>
        <v>本当に登録してもいいの？</v>
      </c>
      <c r="G17" s="29">
        <f>IFERROR(VLOOKUP($D17,全動画!$B$3:$I$80,5,0),"")</f>
        <v>0.11319444444444444</v>
      </c>
      <c r="H17" s="20"/>
      <c r="I17" s="20"/>
    </row>
    <row r="18" spans="2:9" ht="43.5" customHeight="1" x14ac:dyDescent="0.15">
      <c r="B18" s="24">
        <f t="shared" si="0"/>
        <v>13</v>
      </c>
      <c r="C18" s="20"/>
      <c r="D18" s="21" t="s">
        <v>237</v>
      </c>
      <c r="E18" s="22" t="str">
        <f>IFERROR(VLOOKUP($D18,全動画!$B$3:$I$68,3,0),"")</f>
        <v>個人情報の取り扱い</v>
      </c>
      <c r="F18" s="23" t="str">
        <f>IFERROR(VLOOKUP($D18,全動画!$B$3:$I$80,4,0),"")</f>
        <v>置き忘れたプロフィール集</v>
      </c>
      <c r="G18" s="29">
        <f>IFERROR(VLOOKUP($D18,全動画!$B$3:$I$80,5,0),"")</f>
        <v>0.21527777777777779</v>
      </c>
      <c r="H18" s="20"/>
      <c r="I18" s="20"/>
    </row>
    <row r="19" spans="2:9" ht="43.5" customHeight="1" x14ac:dyDescent="0.15">
      <c r="B19" s="24">
        <f t="shared" si="0"/>
        <v>14</v>
      </c>
      <c r="C19" s="20"/>
      <c r="D19" s="21" t="s">
        <v>238</v>
      </c>
      <c r="E19" s="22" t="str">
        <f>IFERROR(VLOOKUP($D19,全動画!$B$3:$I$68,3,0),"")</f>
        <v>写真の肖像権(しょうぞうけん)</v>
      </c>
      <c r="F19" s="23" t="str">
        <f>IFERROR(VLOOKUP($D19,全動画!$B$3:$I$80,4,0),"")</f>
        <v>勝手にアップしないで</v>
      </c>
      <c r="G19" s="29">
        <f>IFERROR(VLOOKUP($D19,全動画!$B$3:$I$80,5,0),"")</f>
        <v>0.14027777777777778</v>
      </c>
      <c r="H19" s="20"/>
      <c r="I19" s="20"/>
    </row>
    <row r="20" spans="2:9" ht="43.5" customHeight="1" x14ac:dyDescent="0.15">
      <c r="B20" s="24">
        <f t="shared" si="0"/>
        <v>15</v>
      </c>
      <c r="C20" s="20"/>
      <c r="D20" s="21" t="s">
        <v>105</v>
      </c>
      <c r="E20" s="22" t="str">
        <f>IFERROR(VLOOKUP($D20,全動画!$B$3:$I$68,3,0),"")</f>
        <v>年齢制限</v>
      </c>
      <c r="F20" s="23" t="str">
        <f>IFERROR(VLOOKUP($D20,全動画!$B$3:$I$80,4,0),"")</f>
        <v>無視してやっていると…</v>
      </c>
      <c r="G20" s="29">
        <f>IFERROR(VLOOKUP($D20,全動画!$B$3:$I$80,5,0),"")</f>
        <v>0.21458333333333335</v>
      </c>
      <c r="H20" s="20"/>
      <c r="I20" s="20"/>
    </row>
    <row r="21" spans="2:9" ht="43.5" customHeight="1" x14ac:dyDescent="0.15">
      <c r="B21" s="24" t="str">
        <f t="shared" ref="B21" si="1">IF(D21="","",ROW()-5)</f>
        <v/>
      </c>
      <c r="C21" s="20"/>
      <c r="D21" s="21"/>
      <c r="E21" s="22" t="str">
        <f>IFERROR(VLOOKUP($D21,全動画!$B$3:$I$68,3,0),"")</f>
        <v/>
      </c>
      <c r="F21" s="23" t="str">
        <f>IFERROR(VLOOKUP($D21,全動画!$B$3:$I$80,4,0),"")</f>
        <v/>
      </c>
      <c r="G21" s="29" t="str">
        <f>IFERROR(VLOOKUP($D21,全動画!$B$3:$I$80,5,0),"")</f>
        <v/>
      </c>
      <c r="H21" s="20"/>
      <c r="I21" s="20"/>
    </row>
    <row r="22" spans="2:9" ht="43.5" customHeight="1" x14ac:dyDescent="0.15">
      <c r="B22" s="24" t="str">
        <f t="shared" ref="B22:B27" si="2">IF(D22="","",ROW()-5)</f>
        <v/>
      </c>
      <c r="C22" s="20"/>
      <c r="D22" s="21"/>
      <c r="E22" s="22" t="str">
        <f>IFERROR(VLOOKUP($D22,全動画!$B$3:$I$68,3,0),"")</f>
        <v/>
      </c>
      <c r="F22" s="23" t="str">
        <f>IFERROR(VLOOKUP($D22,全動画!$B$3:$I$80,4,0),"")</f>
        <v/>
      </c>
      <c r="G22" s="29" t="str">
        <f>IFERROR(VLOOKUP($D22,全動画!$B$3:$I$80,5,0),"")</f>
        <v/>
      </c>
      <c r="H22" s="20"/>
      <c r="I22" s="20"/>
    </row>
    <row r="23" spans="2:9" ht="43.5" customHeight="1" x14ac:dyDescent="0.15">
      <c r="B23" s="24" t="str">
        <f t="shared" si="2"/>
        <v/>
      </c>
      <c r="C23" s="20"/>
      <c r="D23" s="21"/>
      <c r="E23" s="22" t="str">
        <f>IFERROR(VLOOKUP($D23,全動画!$B$3:$I$68,3,0),"")</f>
        <v/>
      </c>
      <c r="F23" s="23" t="str">
        <f>IFERROR(VLOOKUP($D23,全動画!$B$3:$I$80,4,0),"")</f>
        <v/>
      </c>
      <c r="G23" s="29" t="str">
        <f>IFERROR(VLOOKUP($D23,全動画!$B$3:$I$80,5,0),"")</f>
        <v/>
      </c>
      <c r="H23" s="20"/>
      <c r="I23" s="20"/>
    </row>
    <row r="24" spans="2:9" ht="43.5" customHeight="1" x14ac:dyDescent="0.15">
      <c r="B24" s="24" t="str">
        <f t="shared" si="2"/>
        <v/>
      </c>
      <c r="C24" s="20"/>
      <c r="D24" s="21"/>
      <c r="E24" s="22" t="str">
        <f>IFERROR(VLOOKUP($D24,全動画!$B$3:$I$68,3,0),"")</f>
        <v/>
      </c>
      <c r="F24" s="23" t="str">
        <f>IFERROR(VLOOKUP($D24,全動画!$B$3:$I$80,4,0),"")</f>
        <v/>
      </c>
      <c r="G24" s="29" t="str">
        <f>IFERROR(VLOOKUP($D24,全動画!$B$3:$I$80,5,0),"")</f>
        <v/>
      </c>
      <c r="H24" s="20"/>
      <c r="I24" s="20"/>
    </row>
    <row r="25" spans="2:9" ht="43.5" customHeight="1" x14ac:dyDescent="0.15">
      <c r="B25" s="24" t="str">
        <f t="shared" si="2"/>
        <v/>
      </c>
      <c r="C25" s="20"/>
      <c r="D25" s="21"/>
      <c r="E25" s="22" t="str">
        <f>IFERROR(VLOOKUP($D25,全動画!$B$3:$I$68,3,0),"")</f>
        <v/>
      </c>
      <c r="F25" s="23" t="str">
        <f>IFERROR(VLOOKUP($D25,全動画!$B$3:$I$80,4,0),"")</f>
        <v/>
      </c>
      <c r="G25" s="29" t="str">
        <f>IFERROR(VLOOKUP($D25,全動画!$B$3:$I$80,5,0),"")</f>
        <v/>
      </c>
      <c r="H25" s="20"/>
      <c r="I25" s="20"/>
    </row>
    <row r="26" spans="2:9" ht="43.5" customHeight="1" x14ac:dyDescent="0.15">
      <c r="B26" s="24" t="str">
        <f t="shared" si="2"/>
        <v/>
      </c>
      <c r="C26" s="20"/>
      <c r="D26" s="21"/>
      <c r="E26" s="22" t="str">
        <f>IFERROR(VLOOKUP($D26,全動画!$B$3:$I$68,3,0),"")</f>
        <v/>
      </c>
      <c r="F26" s="23" t="str">
        <f>IFERROR(VLOOKUP($D26,全動画!$B$3:$I$80,4,0),"")</f>
        <v/>
      </c>
      <c r="G26" s="29" t="str">
        <f>IFERROR(VLOOKUP($D26,全動画!$B$3:$I$80,5,0),"")</f>
        <v/>
      </c>
      <c r="H26" s="20"/>
      <c r="I26" s="20"/>
    </row>
    <row r="27" spans="2:9" ht="43.5" customHeight="1" x14ac:dyDescent="0.15">
      <c r="B27" s="24" t="str">
        <f t="shared" si="2"/>
        <v/>
      </c>
      <c r="C27" s="20"/>
      <c r="D27" s="21"/>
      <c r="E27" s="22" t="str">
        <f>IFERROR(VLOOKUP($D27,全動画!$B$3:$I$68,3,0),"")</f>
        <v/>
      </c>
      <c r="F27" s="23" t="str">
        <f>IFERROR(VLOOKUP($D27,全動画!$B$3:$I$80,4,0),"")</f>
        <v/>
      </c>
      <c r="G27" s="29" t="str">
        <f>IFERROR(VLOOKUP($D27,全動画!$B$3:$I$80,5,0),"")</f>
        <v/>
      </c>
      <c r="H27" s="20"/>
      <c r="I27" s="20"/>
    </row>
  </sheetData>
  <sheetProtection sheet="1" formatCells="0" formatColumns="0" formatRows="0" insertColumns="0" insertRows="0"/>
  <sortState ref="E5:E13">
    <sortCondition ref="E5:E13"/>
  </sortState>
  <mergeCells count="2">
    <mergeCell ref="E3:I3"/>
    <mergeCell ref="C2:H2"/>
  </mergeCells>
  <phoneticPr fontId="1"/>
  <printOptions horizontalCentered="1"/>
  <pageMargins left="0.70866141732283472" right="0.70866141732283472" top="0.39" bottom="0.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80" zoomScaleNormal="80" zoomScaleSheetLayoutView="70" workbookViewId="0">
      <selection activeCell="D1" sqref="D1"/>
    </sheetView>
  </sheetViews>
  <sheetFormatPr defaultRowHeight="16.5" x14ac:dyDescent="0.1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x14ac:dyDescent="0.15">
      <c r="D1" s="38" t="s">
        <v>375</v>
      </c>
    </row>
    <row r="2" spans="2:9" ht="51.75" customHeight="1" x14ac:dyDescent="0.15">
      <c r="C2" s="26" t="s">
        <v>303</v>
      </c>
      <c r="D2" s="26"/>
      <c r="E2" s="26"/>
      <c r="F2" s="26"/>
      <c r="G2" s="26"/>
      <c r="H2" s="26"/>
      <c r="I2" s="17"/>
    </row>
    <row r="3" spans="2:9" ht="43.5" customHeight="1" x14ac:dyDescent="0.15">
      <c r="E3" s="27" t="s">
        <v>308</v>
      </c>
      <c r="F3" s="27"/>
      <c r="G3" s="27"/>
      <c r="H3" s="27"/>
      <c r="I3" s="27"/>
    </row>
    <row r="4" spans="2:9" ht="11.25" customHeight="1" x14ac:dyDescent="0.15"/>
    <row r="5" spans="2:9" ht="43.5" customHeight="1" x14ac:dyDescent="0.15">
      <c r="B5" s="18" t="s">
        <v>56</v>
      </c>
      <c r="C5" s="18" t="s">
        <v>0</v>
      </c>
      <c r="D5" s="19" t="s">
        <v>168</v>
      </c>
      <c r="E5" s="19" t="s">
        <v>239</v>
      </c>
      <c r="F5" s="18" t="s">
        <v>33</v>
      </c>
      <c r="G5" s="18" t="s">
        <v>372</v>
      </c>
      <c r="H5" s="19" t="s">
        <v>1</v>
      </c>
      <c r="I5" s="19" t="s">
        <v>2</v>
      </c>
    </row>
    <row r="6" spans="2:9" ht="43.5" customHeight="1" x14ac:dyDescent="0.15">
      <c r="B6" s="24">
        <f>IF(D6="","",ROW()-5)</f>
        <v>1</v>
      </c>
      <c r="C6" s="20"/>
      <c r="D6" s="21" t="s">
        <v>169</v>
      </c>
      <c r="E6" s="22" t="str">
        <f>IFERROR(VLOOKUP($D6,全動画!$B$3:$I$68,3,0),"")</f>
        <v>ルールやマナーを守る</v>
      </c>
      <c r="F6" s="23" t="str">
        <f>IFERROR(VLOOKUP($D6,全動画!$B$3:$I$80,4,0),"")</f>
        <v>みんなのやくそく</v>
      </c>
      <c r="G6" s="29">
        <f>IFERROR(VLOOKUP($D6,全動画!$B$3:$I$80,5,0),"")</f>
        <v>0.25069444444444444</v>
      </c>
      <c r="H6" s="20"/>
      <c r="I6" s="20"/>
    </row>
    <row r="7" spans="2:9" ht="43.5" customHeight="1" x14ac:dyDescent="0.15">
      <c r="B7" s="24">
        <f t="shared" ref="B7:B20" si="0">IF(D7="","",ROW()-5)</f>
        <v>2</v>
      </c>
      <c r="C7" s="20"/>
      <c r="D7" s="21" t="s">
        <v>226</v>
      </c>
      <c r="E7" s="22" t="str">
        <f>IFERROR(VLOOKUP($D7,全動画!$B$3:$I$68,3,0),"")</f>
        <v>作品(さくひん)を大切(たいせつ)に</v>
      </c>
      <c r="F7" s="23" t="str">
        <f>IFERROR(VLOOKUP($D7,全動画!$B$3:$I$80,4,0),"")</f>
        <v>わたしのえをかえないで</v>
      </c>
      <c r="G7" s="29">
        <f>IFERROR(VLOOKUP($D7,全動画!$B$3:$I$80,5,0),"")</f>
        <v>0.22013888888888888</v>
      </c>
      <c r="H7" s="20"/>
      <c r="I7" s="20"/>
    </row>
    <row r="8" spans="2:9" ht="43.5" customHeight="1" x14ac:dyDescent="0.15">
      <c r="B8" s="24">
        <f t="shared" si="0"/>
        <v>3</v>
      </c>
      <c r="C8" s="20"/>
      <c r="D8" s="21" t="s">
        <v>227</v>
      </c>
      <c r="E8" s="22" t="str">
        <f>IFERROR(VLOOKUP($D8,全動画!$B$3:$I$68,3,0),"")</f>
        <v>安全(あんぜん)なネットの使い方</v>
      </c>
      <c r="F8" s="23" t="str">
        <f>IFERROR(VLOOKUP($D8,全動画!$B$3:$I$80,4,0),"")</f>
        <v>やくそくをまもっていれば</v>
      </c>
      <c r="G8" s="29">
        <f>IFERROR(VLOOKUP($D8,全動画!$B$3:$I$80,5,0),"")</f>
        <v>0.18194444444444444</v>
      </c>
      <c r="H8" s="20"/>
      <c r="I8" s="20"/>
    </row>
    <row r="9" spans="2:9" ht="43.5" customHeight="1" x14ac:dyDescent="0.15">
      <c r="B9" s="24">
        <f t="shared" si="0"/>
        <v>4</v>
      </c>
      <c r="C9" s="20"/>
      <c r="D9" s="21" t="s">
        <v>228</v>
      </c>
      <c r="E9" s="22" t="str">
        <f>IFERROR(VLOOKUP($D9,全動画!$B$3:$I$68,3,0),"")</f>
        <v>タブレットパソコンのやくそく</v>
      </c>
      <c r="F9" s="23" t="str">
        <f>IFERROR(VLOOKUP($D9,全動画!$B$3:$I$80,4,0),"")</f>
        <v>みんなのタブレット</v>
      </c>
      <c r="G9" s="29">
        <f>IFERROR(VLOOKUP($D9,全動画!$B$3:$I$80,5,0),"")</f>
        <v>0.28263888888888888</v>
      </c>
      <c r="H9" s="20"/>
      <c r="I9" s="20"/>
    </row>
    <row r="10" spans="2:9" ht="43.5" customHeight="1" x14ac:dyDescent="0.15">
      <c r="B10" s="24">
        <f t="shared" si="0"/>
        <v>5</v>
      </c>
      <c r="C10" s="20"/>
      <c r="D10" s="21" t="s">
        <v>229</v>
      </c>
      <c r="E10" s="22" t="str">
        <f>IFERROR(VLOOKUP($D10,全動画!$B$3:$I$68,3,0),"")</f>
        <v>ネット依存(いぞん)</v>
      </c>
      <c r="F10" s="23" t="str">
        <f>IFERROR(VLOOKUP($D10,全動画!$B$3:$I$80,4,0),"")</f>
        <v>動画に熱中しすぎると</v>
      </c>
      <c r="G10" s="29">
        <f>IFERROR(VLOOKUP($D10,全動画!$B$3:$I$80,5,0),"")</f>
        <v>0.19791666666666666</v>
      </c>
      <c r="H10" s="20"/>
      <c r="I10" s="20"/>
    </row>
    <row r="11" spans="2:9" ht="43.5" customHeight="1" x14ac:dyDescent="0.15">
      <c r="B11" s="24">
        <f t="shared" si="0"/>
        <v>6</v>
      </c>
      <c r="C11" s="20"/>
      <c r="D11" s="21" t="s">
        <v>230</v>
      </c>
      <c r="E11" s="22" t="str">
        <f>IFERROR(VLOOKUP($D11,全動画!$B$3:$I$68,3,0),"")</f>
        <v>メールで伝(つた)えるとき</v>
      </c>
      <c r="F11" s="23" t="str">
        <f>IFERROR(VLOOKUP($D11,全動画!$B$3:$I$80,4,0),"")</f>
        <v>ことわったつもりなのに</v>
      </c>
      <c r="G11" s="29">
        <f>IFERROR(VLOOKUP($D11,全動画!$B$3:$I$80,5,0),"")</f>
        <v>0.22430555555555556</v>
      </c>
      <c r="H11" s="20"/>
      <c r="I11" s="20"/>
    </row>
    <row r="12" spans="2:9" ht="43.5" customHeight="1" x14ac:dyDescent="0.15">
      <c r="B12" s="24">
        <f t="shared" si="0"/>
        <v>7</v>
      </c>
      <c r="C12" s="20"/>
      <c r="D12" s="21" t="s">
        <v>231</v>
      </c>
      <c r="E12" s="22" t="str">
        <f>IFERROR(VLOOKUP($D12,全動画!$B$3:$I$68,3,0),"")</f>
        <v>著作物の利用</v>
      </c>
      <c r="F12" s="23" t="str">
        <f>IFERROR(VLOOKUP($D12,全動画!$B$3:$I$80,4,0),"")</f>
        <v>CDにこめられた思い</v>
      </c>
      <c r="G12" s="29">
        <f>IFERROR(VLOOKUP($D12,全動画!$B$3:$I$80,5,0),"")</f>
        <v>0.24791666666666667</v>
      </c>
      <c r="H12" s="20"/>
      <c r="I12" s="20"/>
    </row>
    <row r="13" spans="2:9" ht="43.5" customHeight="1" x14ac:dyDescent="0.15">
      <c r="B13" s="24">
        <f t="shared" si="0"/>
        <v>8</v>
      </c>
      <c r="C13" s="20"/>
      <c r="D13" s="21" t="s">
        <v>232</v>
      </c>
      <c r="E13" s="22" t="str">
        <f>IFERROR(VLOOKUP($D13,全動画!$B$3:$I$68,3,0),"")</f>
        <v>作った人の気持ち</v>
      </c>
      <c r="F13" s="23" t="str">
        <f>IFERROR(VLOOKUP($D13,全動画!$B$3:$I$80,4,0),"")</f>
        <v>クラスのマーク“ピーチくん”</v>
      </c>
      <c r="G13" s="29">
        <f>IFERROR(VLOOKUP($D13,全動画!$B$3:$I$80,5,0),"")</f>
        <v>0.22708333333333333</v>
      </c>
      <c r="H13" s="20"/>
      <c r="I13" s="20"/>
    </row>
    <row r="14" spans="2:9" ht="43.5" customHeight="1" x14ac:dyDescent="0.15">
      <c r="B14" s="24">
        <f t="shared" si="0"/>
        <v>9</v>
      </c>
      <c r="C14" s="20"/>
      <c r="D14" s="21" t="s">
        <v>233</v>
      </c>
      <c r="E14" s="22" t="str">
        <f>IFERROR(VLOOKUP($D14,全動画!$B$3:$I$68,3,0),"")</f>
        <v>不適切(ふてきせつ)なウェブサイト</v>
      </c>
      <c r="F14" s="23" t="str">
        <f>IFERROR(VLOOKUP($D14,全動画!$B$3:$I$80,4,0),"")</f>
        <v>へんなページを開いてしまったら</v>
      </c>
      <c r="G14" s="29">
        <f>IFERROR(VLOOKUP($D14,全動画!$B$3:$I$80,5,0),"")</f>
        <v>0.1277777777777778</v>
      </c>
      <c r="H14" s="20"/>
      <c r="I14" s="20"/>
    </row>
    <row r="15" spans="2:9" ht="43.5" customHeight="1" x14ac:dyDescent="0.15">
      <c r="B15" s="24">
        <f t="shared" si="0"/>
        <v>10</v>
      </c>
      <c r="C15" s="20"/>
      <c r="D15" s="21" t="s">
        <v>234</v>
      </c>
      <c r="E15" s="22" t="str">
        <f>IFERROR(VLOOKUP($D15,全動画!$B$3:$I$68,3,0),"")</f>
        <v>個人情報(こじんじょうほう)を守る</v>
      </c>
      <c r="F15" s="23" t="str">
        <f>IFERROR(VLOOKUP($D15,全動画!$B$3:$I$80,4,0),"")</f>
        <v>おしえちゃだめなの？</v>
      </c>
      <c r="G15" s="29">
        <f>IFERROR(VLOOKUP($D15,全動画!$B$3:$I$80,5,0),"")</f>
        <v>0.28125</v>
      </c>
      <c r="H15" s="20"/>
      <c r="I15" s="20"/>
    </row>
    <row r="16" spans="2:9" ht="43.5" customHeight="1" x14ac:dyDescent="0.15">
      <c r="B16" s="24">
        <f t="shared" si="0"/>
        <v>11</v>
      </c>
      <c r="C16" s="20"/>
      <c r="D16" s="21" t="s">
        <v>235</v>
      </c>
      <c r="E16" s="22" t="str">
        <f>IFERROR(VLOOKUP($D16,全動画!$B$3:$I$68,3,0),"")</f>
        <v>IDとパスワードの役割(やくわり)</v>
      </c>
      <c r="F16" s="23" t="str">
        <f>IFERROR(VLOOKUP($D16,全動画!$B$3:$I$80,4,0),"")</f>
        <v>わたしの写真がなくなっている</v>
      </c>
      <c r="G16" s="29">
        <f>IFERROR(VLOOKUP($D16,全動画!$B$3:$I$80,5,0),"")</f>
        <v>0.25069444444444444</v>
      </c>
      <c r="H16" s="20"/>
      <c r="I16" s="20"/>
    </row>
    <row r="17" spans="2:9" ht="43.5" customHeight="1" x14ac:dyDescent="0.15">
      <c r="B17" s="24">
        <f t="shared" si="0"/>
        <v>12</v>
      </c>
      <c r="C17" s="20"/>
      <c r="D17" s="21" t="s">
        <v>236</v>
      </c>
      <c r="E17" s="22" t="str">
        <f>IFERROR(VLOOKUP($D17,全動画!$B$3:$I$68,3,0),"")</f>
        <v>個人情報は慎重(しんちょう)に</v>
      </c>
      <c r="F17" s="23" t="str">
        <f>IFERROR(VLOOKUP($D17,全動画!$B$3:$I$80,4,0),"")</f>
        <v>本当に登録してもいいの？</v>
      </c>
      <c r="G17" s="29">
        <f>IFERROR(VLOOKUP($D17,全動画!$B$3:$I$80,5,0),"")</f>
        <v>0.11319444444444444</v>
      </c>
      <c r="H17" s="20"/>
      <c r="I17" s="20"/>
    </row>
    <row r="18" spans="2:9" ht="43.5" customHeight="1" x14ac:dyDescent="0.15">
      <c r="B18" s="24">
        <f t="shared" si="0"/>
        <v>13</v>
      </c>
      <c r="C18" s="20"/>
      <c r="D18" s="21" t="s">
        <v>237</v>
      </c>
      <c r="E18" s="22" t="str">
        <f>IFERROR(VLOOKUP($D18,全動画!$B$3:$I$68,3,0),"")</f>
        <v>個人情報の取り扱い</v>
      </c>
      <c r="F18" s="23" t="str">
        <f>IFERROR(VLOOKUP($D18,全動画!$B$3:$I$80,4,0),"")</f>
        <v>置き忘れたプロフィール集</v>
      </c>
      <c r="G18" s="29">
        <f>IFERROR(VLOOKUP($D18,全動画!$B$3:$I$80,5,0),"")</f>
        <v>0.21527777777777779</v>
      </c>
      <c r="H18" s="20"/>
      <c r="I18" s="20"/>
    </row>
    <row r="19" spans="2:9" ht="43.5" customHeight="1" x14ac:dyDescent="0.15">
      <c r="B19" s="24">
        <f t="shared" si="0"/>
        <v>14</v>
      </c>
      <c r="C19" s="20"/>
      <c r="D19" s="21" t="s">
        <v>238</v>
      </c>
      <c r="E19" s="22" t="str">
        <f>IFERROR(VLOOKUP($D19,全動画!$B$3:$I$68,3,0),"")</f>
        <v>写真の肖像権(しょうぞうけん)</v>
      </c>
      <c r="F19" s="23" t="str">
        <f>IFERROR(VLOOKUP($D19,全動画!$B$3:$I$80,4,0),"")</f>
        <v>勝手にアップしないで</v>
      </c>
      <c r="G19" s="29">
        <f>IFERROR(VLOOKUP($D19,全動画!$B$3:$I$80,5,0),"")</f>
        <v>0.14027777777777778</v>
      </c>
      <c r="H19" s="20"/>
      <c r="I19" s="20"/>
    </row>
    <row r="20" spans="2:9" ht="43.5" customHeight="1" x14ac:dyDescent="0.15">
      <c r="B20" s="24" t="str">
        <f t="shared" si="0"/>
        <v/>
      </c>
      <c r="C20" s="20"/>
      <c r="D20" s="21"/>
      <c r="E20" s="22" t="str">
        <f>IFERROR(VLOOKUP($D20,全動画!$B$3:$I$68,3,0),"")</f>
        <v/>
      </c>
      <c r="F20" s="23" t="str">
        <f>IFERROR(VLOOKUP($D20,全動画!$B$3:$I$80,4,0),"")</f>
        <v/>
      </c>
      <c r="G20" s="29" t="str">
        <f>IFERROR(VLOOKUP($D20,全動画!$B$3:$I$80,5,0),"")</f>
        <v/>
      </c>
      <c r="H20" s="20"/>
      <c r="I20" s="20"/>
    </row>
    <row r="21" spans="2:9" ht="43.5" customHeight="1" x14ac:dyDescent="0.15">
      <c r="B21" s="24" t="str">
        <f t="shared" ref="B21:B27" si="1">IF(D21="","",ROW()-5)</f>
        <v/>
      </c>
      <c r="C21" s="20"/>
      <c r="D21" s="21"/>
      <c r="E21" s="22" t="str">
        <f>IFERROR(VLOOKUP($D21,全動画!$B$3:$I$68,3,0),"")</f>
        <v/>
      </c>
      <c r="F21" s="23" t="str">
        <f>IFERROR(VLOOKUP($D21,全動画!$B$3:$I$80,4,0),"")</f>
        <v/>
      </c>
      <c r="G21" s="29" t="str">
        <f>IFERROR(VLOOKUP($D21,全動画!$B$3:$I$80,5,0),"")</f>
        <v/>
      </c>
      <c r="H21" s="20"/>
      <c r="I21" s="20"/>
    </row>
    <row r="22" spans="2:9" ht="43.5" customHeight="1" x14ac:dyDescent="0.15">
      <c r="B22" s="24" t="str">
        <f t="shared" si="1"/>
        <v/>
      </c>
      <c r="C22" s="20"/>
      <c r="D22" s="21"/>
      <c r="E22" s="22" t="str">
        <f>IFERROR(VLOOKUP($D22,全動画!$B$3:$I$68,3,0),"")</f>
        <v/>
      </c>
      <c r="F22" s="23" t="str">
        <f>IFERROR(VLOOKUP($D22,全動画!$B$3:$I$80,4,0),"")</f>
        <v/>
      </c>
      <c r="G22" s="29" t="str">
        <f>IFERROR(VLOOKUP($D22,全動画!$B$3:$I$80,5,0),"")</f>
        <v/>
      </c>
      <c r="H22" s="20"/>
      <c r="I22" s="20"/>
    </row>
    <row r="23" spans="2:9" ht="43.5" customHeight="1" x14ac:dyDescent="0.15">
      <c r="B23" s="24" t="str">
        <f t="shared" si="1"/>
        <v/>
      </c>
      <c r="C23" s="20"/>
      <c r="D23" s="21"/>
      <c r="E23" s="22" t="str">
        <f>IFERROR(VLOOKUP($D23,全動画!$B$3:$I$68,3,0),"")</f>
        <v/>
      </c>
      <c r="F23" s="23" t="str">
        <f>IFERROR(VLOOKUP($D23,全動画!$B$3:$I$80,4,0),"")</f>
        <v/>
      </c>
      <c r="G23" s="29" t="str">
        <f>IFERROR(VLOOKUP($D23,全動画!$B$3:$I$80,5,0),"")</f>
        <v/>
      </c>
      <c r="H23" s="20"/>
      <c r="I23" s="20"/>
    </row>
    <row r="24" spans="2:9" ht="43.5" customHeight="1" x14ac:dyDescent="0.15">
      <c r="B24" s="24" t="str">
        <f t="shared" si="1"/>
        <v/>
      </c>
      <c r="C24" s="20"/>
      <c r="D24" s="21"/>
      <c r="E24" s="22" t="str">
        <f>IFERROR(VLOOKUP($D24,全動画!$B$3:$I$68,3,0),"")</f>
        <v/>
      </c>
      <c r="F24" s="23" t="str">
        <f>IFERROR(VLOOKUP($D24,全動画!$B$3:$I$80,4,0),"")</f>
        <v/>
      </c>
      <c r="G24" s="29" t="str">
        <f>IFERROR(VLOOKUP($D24,全動画!$B$3:$I$80,5,0),"")</f>
        <v/>
      </c>
      <c r="H24" s="20"/>
      <c r="I24" s="20"/>
    </row>
    <row r="25" spans="2:9" ht="43.5" customHeight="1" x14ac:dyDescent="0.15">
      <c r="B25" s="24" t="str">
        <f t="shared" si="1"/>
        <v/>
      </c>
      <c r="C25" s="20"/>
      <c r="D25" s="21"/>
      <c r="E25" s="22" t="str">
        <f>IFERROR(VLOOKUP($D25,全動画!$B$3:$I$68,3,0),"")</f>
        <v/>
      </c>
      <c r="F25" s="23" t="str">
        <f>IFERROR(VLOOKUP($D25,全動画!$B$3:$I$80,4,0),"")</f>
        <v/>
      </c>
      <c r="G25" s="29" t="str">
        <f>IFERROR(VLOOKUP($D25,全動画!$B$3:$I$80,5,0),"")</f>
        <v/>
      </c>
      <c r="H25" s="20"/>
      <c r="I25" s="20"/>
    </row>
    <row r="26" spans="2:9" ht="43.5" customHeight="1" x14ac:dyDescent="0.15">
      <c r="B26" s="24" t="str">
        <f t="shared" si="1"/>
        <v/>
      </c>
      <c r="C26" s="20"/>
      <c r="D26" s="21"/>
      <c r="E26" s="22" t="str">
        <f>IFERROR(VLOOKUP($D26,全動画!$B$3:$I$68,3,0),"")</f>
        <v/>
      </c>
      <c r="F26" s="23" t="str">
        <f>IFERROR(VLOOKUP($D26,全動画!$B$3:$I$80,4,0),"")</f>
        <v/>
      </c>
      <c r="G26" s="29" t="str">
        <f>IFERROR(VLOOKUP($D26,全動画!$B$3:$I$80,5,0),"")</f>
        <v/>
      </c>
      <c r="H26" s="20"/>
      <c r="I26" s="20"/>
    </row>
    <row r="27" spans="2:9" ht="43.5" customHeight="1" x14ac:dyDescent="0.15">
      <c r="B27" s="24" t="str">
        <f t="shared" si="1"/>
        <v/>
      </c>
      <c r="C27" s="20"/>
      <c r="D27" s="21"/>
      <c r="E27" s="22" t="str">
        <f>IFERROR(VLOOKUP($D27,全動画!$B$3:$I$68,3,0),"")</f>
        <v/>
      </c>
      <c r="F27" s="23" t="str">
        <f>IFERROR(VLOOKUP($D27,全動画!$B$3:$I$80,4,0),"")</f>
        <v/>
      </c>
      <c r="G27" s="29" t="str">
        <f>IFERROR(VLOOKUP($D27,全動画!$B$3:$I$80,5,0),"")</f>
        <v/>
      </c>
      <c r="H27" s="20"/>
      <c r="I27" s="20"/>
    </row>
  </sheetData>
  <sheetProtection sheet="1" formatCells="0" formatColumns="0" formatRows="0" insertColumns="0" insertRows="0"/>
  <mergeCells count="2">
    <mergeCell ref="C2:H2"/>
    <mergeCell ref="E3:I3"/>
  </mergeCells>
  <phoneticPr fontId="1"/>
  <printOptions horizontalCentered="1"/>
  <pageMargins left="0.46" right="0.47" top="0.35" bottom="0.39"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80" zoomScaleNormal="80" zoomScaleSheetLayoutView="70" workbookViewId="0">
      <selection activeCell="D1" sqref="D1"/>
    </sheetView>
  </sheetViews>
  <sheetFormatPr defaultRowHeight="16.5" x14ac:dyDescent="0.1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x14ac:dyDescent="0.15">
      <c r="D1" s="38" t="s">
        <v>375</v>
      </c>
    </row>
    <row r="2" spans="2:9" ht="51.75" customHeight="1" x14ac:dyDescent="0.15">
      <c r="C2" s="26" t="s">
        <v>302</v>
      </c>
      <c r="D2" s="26"/>
      <c r="E2" s="26"/>
      <c r="F2" s="26"/>
      <c r="G2" s="26"/>
      <c r="H2" s="26"/>
      <c r="I2" s="17"/>
    </row>
    <row r="3" spans="2:9" ht="43.5" customHeight="1" x14ac:dyDescent="0.15">
      <c r="E3" s="27" t="s">
        <v>308</v>
      </c>
      <c r="F3" s="27"/>
      <c r="G3" s="27"/>
      <c r="H3" s="27"/>
      <c r="I3" s="27"/>
    </row>
    <row r="4" spans="2:9" ht="11.25" customHeight="1" x14ac:dyDescent="0.15"/>
    <row r="5" spans="2:9" ht="43.5" customHeight="1" x14ac:dyDescent="0.15">
      <c r="B5" s="18" t="s">
        <v>56</v>
      </c>
      <c r="C5" s="18" t="s">
        <v>0</v>
      </c>
      <c r="D5" s="19" t="s">
        <v>307</v>
      </c>
      <c r="E5" s="19" t="s">
        <v>309</v>
      </c>
      <c r="F5" s="18" t="s">
        <v>36</v>
      </c>
      <c r="G5" s="18" t="s">
        <v>372</v>
      </c>
      <c r="H5" s="19" t="s">
        <v>1</v>
      </c>
      <c r="I5" s="19" t="s">
        <v>2</v>
      </c>
    </row>
    <row r="6" spans="2:9" ht="43.5" customHeight="1" x14ac:dyDescent="0.15">
      <c r="B6" s="24">
        <f>IF(D6="","",ROW()-5)</f>
        <v>1</v>
      </c>
      <c r="C6" s="20"/>
      <c r="D6" s="21" t="s">
        <v>228</v>
      </c>
      <c r="E6" s="22" t="str">
        <f>IFERROR(VLOOKUP($D6,全動画!$B$3:$I$68,3,0),"")</f>
        <v>タブレットパソコンのやくそく</v>
      </c>
      <c r="F6" s="23" t="str">
        <f>IFERROR(VLOOKUP($D6,全動画!$B$3:$I$80,4,0),"")</f>
        <v>みんなのタブレット</v>
      </c>
      <c r="G6" s="29">
        <f>IFERROR(VLOOKUP($D6,全動画!$B$3:$I$80,5,0),"")</f>
        <v>0.28263888888888888</v>
      </c>
      <c r="H6" s="20"/>
      <c r="I6" s="20"/>
    </row>
    <row r="7" spans="2:9" ht="43.5" customHeight="1" x14ac:dyDescent="0.15">
      <c r="B7" s="24">
        <f t="shared" ref="B7:B24" si="0">IF(D7="","",ROW()-5)</f>
        <v>2</v>
      </c>
      <c r="C7" s="20"/>
      <c r="D7" s="21" t="s">
        <v>229</v>
      </c>
      <c r="E7" s="22" t="str">
        <f>IFERROR(VLOOKUP($D7,全動画!$B$3:$I$68,3,0),"")</f>
        <v>ネット依存(いぞん)</v>
      </c>
      <c r="F7" s="23" t="str">
        <f>IFERROR(VLOOKUP($D7,全動画!$B$3:$I$80,4,0),"")</f>
        <v>動画に熱中しすぎると</v>
      </c>
      <c r="G7" s="29">
        <f>IFERROR(VLOOKUP($D7,全動画!$B$3:$I$80,5,0),"")</f>
        <v>0.19791666666666666</v>
      </c>
      <c r="H7" s="20"/>
      <c r="I7" s="20"/>
    </row>
    <row r="8" spans="2:9" ht="43.5" customHeight="1" x14ac:dyDescent="0.15">
      <c r="B8" s="24">
        <f t="shared" si="0"/>
        <v>3</v>
      </c>
      <c r="C8" s="20"/>
      <c r="D8" s="21" t="s">
        <v>230</v>
      </c>
      <c r="E8" s="22" t="str">
        <f>IFERROR(VLOOKUP($D8,全動画!$B$3:$I$68,3,0),"")</f>
        <v>メールで伝(つた)えるとき</v>
      </c>
      <c r="F8" s="23" t="str">
        <f>IFERROR(VLOOKUP($D8,全動画!$B$3:$I$80,4,0),"")</f>
        <v>ことわったつもりなのに</v>
      </c>
      <c r="G8" s="29">
        <f>IFERROR(VLOOKUP($D8,全動画!$B$3:$I$80,5,0),"")</f>
        <v>0.22430555555555556</v>
      </c>
      <c r="H8" s="20"/>
      <c r="I8" s="20"/>
    </row>
    <row r="9" spans="2:9" ht="43.5" customHeight="1" x14ac:dyDescent="0.15">
      <c r="B9" s="24">
        <f t="shared" si="0"/>
        <v>4</v>
      </c>
      <c r="C9" s="20"/>
      <c r="D9" s="21" t="s">
        <v>231</v>
      </c>
      <c r="E9" s="22" t="str">
        <f>IFERROR(VLOOKUP($D9,全動画!$B$3:$I$68,3,0),"")</f>
        <v>著作物の利用</v>
      </c>
      <c r="F9" s="23" t="str">
        <f>IFERROR(VLOOKUP($D9,全動画!$B$3:$I$80,4,0),"")</f>
        <v>CDにこめられた思い</v>
      </c>
      <c r="G9" s="29">
        <f>IFERROR(VLOOKUP($D9,全動画!$B$3:$I$80,5,0),"")</f>
        <v>0.24791666666666667</v>
      </c>
      <c r="H9" s="20"/>
      <c r="I9" s="20"/>
    </row>
    <row r="10" spans="2:9" ht="43.5" customHeight="1" x14ac:dyDescent="0.15">
      <c r="B10" s="24">
        <f t="shared" si="0"/>
        <v>5</v>
      </c>
      <c r="C10" s="20"/>
      <c r="D10" s="21" t="s">
        <v>232</v>
      </c>
      <c r="E10" s="22" t="str">
        <f>IFERROR(VLOOKUP($D10,全動画!$B$3:$I$68,3,0),"")</f>
        <v>作った人の気持ち</v>
      </c>
      <c r="F10" s="23" t="str">
        <f>IFERROR(VLOOKUP($D10,全動画!$B$3:$I$80,4,0),"")</f>
        <v>クラスのマーク“ピーチくん”</v>
      </c>
      <c r="G10" s="29">
        <f>IFERROR(VLOOKUP($D10,全動画!$B$3:$I$80,5,0),"")</f>
        <v>0.22708333333333333</v>
      </c>
      <c r="H10" s="20"/>
      <c r="I10" s="20"/>
    </row>
    <row r="11" spans="2:9" ht="43.5" customHeight="1" x14ac:dyDescent="0.15">
      <c r="B11" s="24">
        <f t="shared" si="0"/>
        <v>6</v>
      </c>
      <c r="C11" s="20"/>
      <c r="D11" s="21" t="s">
        <v>233</v>
      </c>
      <c r="E11" s="22" t="str">
        <f>IFERROR(VLOOKUP($D11,全動画!$B$3:$I$68,3,0),"")</f>
        <v>不適切(ふてきせつ)なウェブサイト</v>
      </c>
      <c r="F11" s="23" t="str">
        <f>IFERROR(VLOOKUP($D11,全動画!$B$3:$I$80,4,0),"")</f>
        <v>へんなページを開いてしまったら</v>
      </c>
      <c r="G11" s="29">
        <f>IFERROR(VLOOKUP($D11,全動画!$B$3:$I$80,5,0),"")</f>
        <v>0.1277777777777778</v>
      </c>
      <c r="H11" s="20"/>
      <c r="I11" s="20"/>
    </row>
    <row r="12" spans="2:9" ht="43.5" customHeight="1" x14ac:dyDescent="0.15">
      <c r="B12" s="24">
        <f t="shared" si="0"/>
        <v>7</v>
      </c>
      <c r="C12" s="20"/>
      <c r="D12" s="21" t="s">
        <v>234</v>
      </c>
      <c r="E12" s="22" t="str">
        <f>IFERROR(VLOOKUP($D12,全動画!$B$3:$I$68,3,0),"")</f>
        <v>個人情報(こじんじょうほう)を守る</v>
      </c>
      <c r="F12" s="23" t="str">
        <f>IFERROR(VLOOKUP($D12,全動画!$B$3:$I$80,4,0),"")</f>
        <v>おしえちゃだめなの？</v>
      </c>
      <c r="G12" s="29">
        <f>IFERROR(VLOOKUP($D12,全動画!$B$3:$I$80,5,0),"")</f>
        <v>0.28125</v>
      </c>
      <c r="H12" s="20"/>
      <c r="I12" s="20"/>
    </row>
    <row r="13" spans="2:9" ht="43.5" customHeight="1" x14ac:dyDescent="0.15">
      <c r="B13" s="24">
        <f t="shared" si="0"/>
        <v>8</v>
      </c>
      <c r="C13" s="20"/>
      <c r="D13" s="21" t="s">
        <v>235</v>
      </c>
      <c r="E13" s="22" t="str">
        <f>IFERROR(VLOOKUP($D13,全動画!$B$3:$I$68,3,0),"")</f>
        <v>IDとパスワードの役割(やくわり)</v>
      </c>
      <c r="F13" s="23" t="str">
        <f>IFERROR(VLOOKUP($D13,全動画!$B$3:$I$80,4,0),"")</f>
        <v>わたしの写真がなくなっている</v>
      </c>
      <c r="G13" s="29">
        <f>IFERROR(VLOOKUP($D13,全動画!$B$3:$I$80,5,0),"")</f>
        <v>0.25069444444444444</v>
      </c>
      <c r="H13" s="20"/>
      <c r="I13" s="20"/>
    </row>
    <row r="14" spans="2:9" ht="43.5" customHeight="1" x14ac:dyDescent="0.15">
      <c r="B14" s="24">
        <f t="shared" si="0"/>
        <v>9</v>
      </c>
      <c r="C14" s="20"/>
      <c r="D14" s="21" t="s">
        <v>236</v>
      </c>
      <c r="E14" s="22" t="str">
        <f>IFERROR(VLOOKUP($D14,全動画!$B$3:$I$68,3,0),"")</f>
        <v>個人情報は慎重(しんちょう)に</v>
      </c>
      <c r="F14" s="23" t="str">
        <f>IFERROR(VLOOKUP($D14,全動画!$B$3:$I$80,4,0),"")</f>
        <v>本当に登録してもいいの？</v>
      </c>
      <c r="G14" s="29">
        <f>IFERROR(VLOOKUP($D14,全動画!$B$3:$I$80,5,0),"")</f>
        <v>0.11319444444444444</v>
      </c>
      <c r="H14" s="20"/>
      <c r="I14" s="20"/>
    </row>
    <row r="15" spans="2:9" ht="43.5" customHeight="1" x14ac:dyDescent="0.15">
      <c r="B15" s="24">
        <f t="shared" si="0"/>
        <v>10</v>
      </c>
      <c r="C15" s="20"/>
      <c r="D15" s="21" t="s">
        <v>237</v>
      </c>
      <c r="E15" s="22" t="str">
        <f>IFERROR(VLOOKUP($D15,全動画!$B$3:$I$68,3,0),"")</f>
        <v>個人情報の取り扱い</v>
      </c>
      <c r="F15" s="23" t="str">
        <f>IFERROR(VLOOKUP($D15,全動画!$B$3:$I$80,4,0),"")</f>
        <v>置き忘れたプロフィール集</v>
      </c>
      <c r="G15" s="29">
        <f>IFERROR(VLOOKUP($D15,全動画!$B$3:$I$80,5,0),"")</f>
        <v>0.21527777777777779</v>
      </c>
      <c r="H15" s="20"/>
      <c r="I15" s="20"/>
    </row>
    <row r="16" spans="2:9" ht="43.5" customHeight="1" x14ac:dyDescent="0.15">
      <c r="B16" s="24">
        <f t="shared" si="0"/>
        <v>11</v>
      </c>
      <c r="C16" s="20"/>
      <c r="D16" s="21" t="s">
        <v>238</v>
      </c>
      <c r="E16" s="22" t="str">
        <f>IFERROR(VLOOKUP($D16,全動画!$B$3:$I$68,3,0),"")</f>
        <v>写真の肖像権(しょうぞうけん)</v>
      </c>
      <c r="F16" s="23" t="str">
        <f>IFERROR(VLOOKUP($D16,全動画!$B$3:$I$80,4,0),"")</f>
        <v>勝手にアップしないで</v>
      </c>
      <c r="G16" s="29">
        <f>IFERROR(VLOOKUP($D16,全動画!$B$3:$I$80,5,0),"")</f>
        <v>0.14027777777777778</v>
      </c>
      <c r="H16" s="20"/>
      <c r="I16" s="20"/>
    </row>
    <row r="17" spans="2:9" ht="43.5" customHeight="1" x14ac:dyDescent="0.15">
      <c r="B17" s="24">
        <f t="shared" si="0"/>
        <v>12</v>
      </c>
      <c r="C17" s="20"/>
      <c r="D17" s="21" t="s">
        <v>294</v>
      </c>
      <c r="E17" s="22" t="str">
        <f>IFERROR(VLOOKUP($D17,全動画!$B$3:$I$68,3,0),"")</f>
        <v>スマホのマナーとルール</v>
      </c>
      <c r="F17" s="23" t="str">
        <f>IFERROR(VLOOKUP($D17,全動画!$B$3:$I$80,4,0),"")</f>
        <v>よく考えて！ スマホの使い方</v>
      </c>
      <c r="G17" s="29">
        <f>IFERROR(VLOOKUP($D17,全動画!$B$3:$I$80,5,0),"")</f>
        <v>0.38819444444444445</v>
      </c>
      <c r="H17" s="20"/>
      <c r="I17" s="20"/>
    </row>
    <row r="18" spans="2:9" ht="43.5" customHeight="1" x14ac:dyDescent="0.15">
      <c r="B18" s="24">
        <f t="shared" si="0"/>
        <v>13</v>
      </c>
      <c r="C18" s="20"/>
      <c r="D18" s="21" t="s">
        <v>295</v>
      </c>
      <c r="E18" s="22" t="str">
        <f>IFERROR(VLOOKUP($D18,全動画!$B$3:$I$68,3,0),"")</f>
        <v>情報の信憑性</v>
      </c>
      <c r="F18" s="23" t="str">
        <f>IFERROR(VLOOKUP($D18,全動画!$B$3:$I$80,4,0),"")</f>
        <v>ちゃんと調べたつもりだったのに</v>
      </c>
      <c r="G18" s="29">
        <f>IFERROR(VLOOKUP($D18,全動画!$B$3:$I$80,5,0),"")</f>
        <v>0.2388888888888889</v>
      </c>
      <c r="H18" s="20"/>
      <c r="I18" s="20"/>
    </row>
    <row r="19" spans="2:9" ht="43.5" customHeight="1" x14ac:dyDescent="0.15">
      <c r="B19" s="24">
        <f t="shared" si="0"/>
        <v>14</v>
      </c>
      <c r="C19" s="20"/>
      <c r="D19" s="21" t="s">
        <v>296</v>
      </c>
      <c r="E19" s="22" t="str">
        <f>IFERROR(VLOOKUP($D19,全動画!$B$3:$I$68,3,0),"")</f>
        <v>スマホ・ゲーム依存</v>
      </c>
      <c r="F19" s="23" t="str">
        <f>IFERROR(VLOOKUP($D19,全動画!$B$3:$I$80,4,0),"")</f>
        <v>やめられないスマホ・ゲーム</v>
      </c>
      <c r="G19" s="29">
        <f>IFERROR(VLOOKUP($D19,全動画!$B$3:$I$80,5,0),"")</f>
        <v>0.29791666666666666</v>
      </c>
      <c r="H19" s="20"/>
      <c r="I19" s="20"/>
    </row>
    <row r="20" spans="2:9" ht="43.5" customHeight="1" x14ac:dyDescent="0.15">
      <c r="B20" s="24">
        <f t="shared" si="0"/>
        <v>15</v>
      </c>
      <c r="C20" s="20"/>
      <c r="D20" s="21" t="s">
        <v>297</v>
      </c>
      <c r="E20" s="22" t="str">
        <f>IFERROR(VLOOKUP($D20,全動画!$B$3:$I$68,3,0),"")</f>
        <v>ネットワークの公共性</v>
      </c>
      <c r="F20" s="23" t="str">
        <f>IFERROR(VLOOKUP($D20,全動画!$B$3:$I$80,4,0),"")</f>
        <v>みんなのネットワークをよりよくしよう</v>
      </c>
      <c r="G20" s="29">
        <f>IFERROR(VLOOKUP($D20,全動画!$B$3:$I$80,5,0),"")</f>
        <v>0.20347222222222219</v>
      </c>
      <c r="H20" s="20"/>
      <c r="I20" s="20"/>
    </row>
    <row r="21" spans="2:9" ht="43.5" customHeight="1" x14ac:dyDescent="0.15">
      <c r="B21" s="24">
        <f t="shared" si="0"/>
        <v>16</v>
      </c>
      <c r="C21" s="20"/>
      <c r="D21" s="21" t="s">
        <v>298</v>
      </c>
      <c r="E21" s="22" t="str">
        <f>IFERROR(VLOOKUP($D21,全動画!$B$3:$I$68,3,0),"")</f>
        <v>ネットと私たちの生活</v>
      </c>
      <c r="F21" s="23" t="str">
        <f>IFERROR(VLOOKUP($D21,全動画!$B$3:$I$80,4,0),"")</f>
        <v>同じものを使っているのに…</v>
      </c>
      <c r="G21" s="29">
        <f>IFERROR(VLOOKUP($D21,全動画!$B$3:$I$80,5,0),"")</f>
        <v>0.24791666666666667</v>
      </c>
      <c r="H21" s="20"/>
      <c r="I21" s="20"/>
    </row>
    <row r="22" spans="2:9" ht="43.5" customHeight="1" x14ac:dyDescent="0.15">
      <c r="B22" s="24">
        <f t="shared" si="0"/>
        <v>17</v>
      </c>
      <c r="C22" s="20"/>
      <c r="D22" s="21" t="s">
        <v>299</v>
      </c>
      <c r="E22" s="22" t="str">
        <f>IFERROR(VLOOKUP($D22,全動画!$B$3:$I$68,3,0),"")</f>
        <v>プライバシーの尊重</v>
      </c>
      <c r="F22" s="23" t="str">
        <f>IFERROR(VLOOKUP($D22,全動画!$B$3:$I$80,4,0),"")</f>
        <v>知られたくなかったのに</v>
      </c>
      <c r="G22" s="29">
        <f>IFERROR(VLOOKUP($D22,全動画!$B$3:$I$80,5,0),"")</f>
        <v>0.18402777777777779</v>
      </c>
      <c r="H22" s="20"/>
      <c r="I22" s="20"/>
    </row>
    <row r="23" spans="2:9" ht="43.5" customHeight="1" x14ac:dyDescent="0.15">
      <c r="B23" s="24">
        <f t="shared" si="0"/>
        <v>18</v>
      </c>
      <c r="C23" s="20"/>
      <c r="D23" s="21" t="s">
        <v>293</v>
      </c>
      <c r="E23" s="22" t="str">
        <f>IFERROR(VLOOKUP($D23,全動画!$B$3:$I$68,3,0),"")</f>
        <v>年齢制限</v>
      </c>
      <c r="F23" s="23" t="str">
        <f>IFERROR(VLOOKUP($D23,全動画!$B$3:$I$80,4,0),"")</f>
        <v>無視してやっていると…</v>
      </c>
      <c r="G23" s="29">
        <f>IFERROR(VLOOKUP($D23,全動画!$B$3:$I$80,5,0),"")</f>
        <v>0.21458333333333335</v>
      </c>
      <c r="H23" s="20"/>
      <c r="I23" s="20"/>
    </row>
    <row r="24" spans="2:9" ht="43.5" customHeight="1" x14ac:dyDescent="0.15">
      <c r="B24" s="24" t="str">
        <f t="shared" si="0"/>
        <v/>
      </c>
      <c r="C24" s="20"/>
      <c r="D24" s="21"/>
      <c r="E24" s="22" t="str">
        <f>IFERROR(VLOOKUP($D24,全動画!$B$3:$I$68,3,0),"")</f>
        <v/>
      </c>
      <c r="F24" s="23" t="str">
        <f>IFERROR(VLOOKUP($D24,全動画!$B$3:$I$80,4,0),"")</f>
        <v/>
      </c>
      <c r="G24" s="29" t="str">
        <f>IFERROR(VLOOKUP($D24,全動画!$B$3:$I$80,5,0),"")</f>
        <v/>
      </c>
      <c r="H24" s="20"/>
      <c r="I24" s="20"/>
    </row>
    <row r="25" spans="2:9" ht="43.5" customHeight="1" x14ac:dyDescent="0.15">
      <c r="B25" s="24" t="str">
        <f t="shared" ref="B25:B27" si="1">IF(D25="","",ROW()-5)</f>
        <v/>
      </c>
      <c r="C25" s="20"/>
      <c r="D25" s="21"/>
      <c r="E25" s="22" t="str">
        <f>IFERROR(VLOOKUP($D25,全動画!$B$3:$I$68,3,0),"")</f>
        <v/>
      </c>
      <c r="F25" s="23" t="str">
        <f>IFERROR(VLOOKUP($D25,全動画!$B$3:$I$80,4,0),"")</f>
        <v/>
      </c>
      <c r="G25" s="29" t="str">
        <f>IFERROR(VLOOKUP($D25,全動画!$B$3:$I$80,5,0),"")</f>
        <v/>
      </c>
      <c r="H25" s="20"/>
      <c r="I25" s="20"/>
    </row>
    <row r="26" spans="2:9" ht="43.5" customHeight="1" x14ac:dyDescent="0.15">
      <c r="B26" s="24" t="str">
        <f t="shared" si="1"/>
        <v/>
      </c>
      <c r="C26" s="20"/>
      <c r="D26" s="21"/>
      <c r="E26" s="22" t="str">
        <f>IFERROR(VLOOKUP($D26,全動画!$B$3:$I$68,3,0),"")</f>
        <v/>
      </c>
      <c r="F26" s="23" t="str">
        <f>IFERROR(VLOOKUP($D26,全動画!$B$3:$I$80,4,0),"")</f>
        <v/>
      </c>
      <c r="G26" s="29" t="str">
        <f>IFERROR(VLOOKUP($D26,全動画!$B$3:$I$80,5,0),"")</f>
        <v/>
      </c>
      <c r="H26" s="20"/>
      <c r="I26" s="20"/>
    </row>
    <row r="27" spans="2:9" ht="43.5" customHeight="1" x14ac:dyDescent="0.15">
      <c r="B27" s="24" t="str">
        <f t="shared" si="1"/>
        <v/>
      </c>
      <c r="C27" s="20"/>
      <c r="D27" s="21"/>
      <c r="E27" s="22" t="str">
        <f>IFERROR(VLOOKUP($D27,全動画!$B$3:$I$68,3,0),"")</f>
        <v/>
      </c>
      <c r="F27" s="23" t="str">
        <f>IFERROR(VLOOKUP($D27,全動画!$B$3:$I$80,4,0),"")</f>
        <v/>
      </c>
      <c r="G27" s="29" t="str">
        <f>IFERROR(VLOOKUP($D27,全動画!$B$3:$I$80,5,0),"")</f>
        <v/>
      </c>
      <c r="H27" s="20"/>
      <c r="I27" s="20"/>
    </row>
  </sheetData>
  <sheetProtection sheet="1" formatCells="0" formatColumns="0" formatRows="0" insertColumns="0" insertRows="0"/>
  <mergeCells count="2">
    <mergeCell ref="C2:H2"/>
    <mergeCell ref="E3:I3"/>
  </mergeCells>
  <phoneticPr fontId="1"/>
  <printOptions horizontalCentered="1"/>
  <pageMargins left="0.46" right="0.47" top="0.35" bottom="0.39"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80" zoomScaleNormal="80" zoomScaleSheetLayoutView="70" workbookViewId="0">
      <selection activeCell="D1" sqref="D1"/>
    </sheetView>
  </sheetViews>
  <sheetFormatPr defaultRowHeight="16.5" x14ac:dyDescent="0.1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x14ac:dyDescent="0.15">
      <c r="D1" s="38" t="s">
        <v>375</v>
      </c>
    </row>
    <row r="2" spans="2:9" ht="51.75" customHeight="1" x14ac:dyDescent="0.15">
      <c r="C2" s="26" t="s">
        <v>301</v>
      </c>
      <c r="D2" s="26"/>
      <c r="E2" s="26"/>
      <c r="F2" s="26"/>
      <c r="G2" s="26"/>
      <c r="H2" s="26"/>
      <c r="I2" s="17"/>
    </row>
    <row r="3" spans="2:9" ht="43.5" customHeight="1" x14ac:dyDescent="0.15">
      <c r="E3" s="27" t="s">
        <v>308</v>
      </c>
      <c r="F3" s="27"/>
      <c r="G3" s="27"/>
      <c r="H3" s="27"/>
      <c r="I3" s="27"/>
    </row>
    <row r="4" spans="2:9" ht="11.25" customHeight="1" x14ac:dyDescent="0.15"/>
    <row r="5" spans="2:9" ht="43.5" customHeight="1" x14ac:dyDescent="0.15">
      <c r="B5" s="18" t="s">
        <v>56</v>
      </c>
      <c r="C5" s="18" t="s">
        <v>0</v>
      </c>
      <c r="D5" s="19" t="s">
        <v>307</v>
      </c>
      <c r="E5" s="19" t="s">
        <v>309</v>
      </c>
      <c r="F5" s="18" t="s">
        <v>36</v>
      </c>
      <c r="G5" s="18" t="s">
        <v>372</v>
      </c>
      <c r="H5" s="19" t="s">
        <v>1</v>
      </c>
      <c r="I5" s="19" t="s">
        <v>2</v>
      </c>
    </row>
    <row r="6" spans="2:9" ht="43.5" customHeight="1" x14ac:dyDescent="0.15">
      <c r="B6" s="24">
        <f>IF(D6="","",ROW()-5)</f>
        <v>1</v>
      </c>
      <c r="C6" s="20"/>
      <c r="D6" s="21" t="s">
        <v>231</v>
      </c>
      <c r="E6" s="22" t="str">
        <f>IFERROR(VLOOKUP($D6,全動画!$B$3:$I$68,2,0),"")</f>
        <v>著作物の利用</v>
      </c>
      <c r="F6" s="23" t="str">
        <f>IFERROR(VLOOKUP($D6,全動画!$B$3:$I$68,4,0),"")</f>
        <v>CDにこめられた思い</v>
      </c>
      <c r="G6" s="29">
        <f>IFERROR(VLOOKUP($D6,全動画!$B$3:$I$80,5,0),"")</f>
        <v>0.24791666666666667</v>
      </c>
      <c r="H6" s="20"/>
      <c r="I6" s="20"/>
    </row>
    <row r="7" spans="2:9" ht="43.5" customHeight="1" x14ac:dyDescent="0.15">
      <c r="B7" s="24">
        <f t="shared" ref="B7:B26" si="0">IF(D7="","",ROW()-5)</f>
        <v>2</v>
      </c>
      <c r="C7" s="20"/>
      <c r="D7" s="21" t="s">
        <v>232</v>
      </c>
      <c r="E7" s="22" t="str">
        <f>IFERROR(VLOOKUP($D7,全動画!$B$3:$I$68,2,0),"")</f>
        <v>作った人の気持ち</v>
      </c>
      <c r="F7" s="23" t="str">
        <f>IFERROR(VLOOKUP($D7,全動画!$B$3:$I$68,4,0),"")</f>
        <v>クラスのマーク“ピーチくん”</v>
      </c>
      <c r="G7" s="29">
        <f>IFERROR(VLOOKUP($D7,全動画!$B$3:$I$80,5,0),"")</f>
        <v>0.22708333333333333</v>
      </c>
      <c r="H7" s="20"/>
      <c r="I7" s="20"/>
    </row>
    <row r="8" spans="2:9" ht="43.5" customHeight="1" x14ac:dyDescent="0.15">
      <c r="B8" s="24">
        <f t="shared" si="0"/>
        <v>3</v>
      </c>
      <c r="C8" s="20"/>
      <c r="D8" s="21" t="s">
        <v>233</v>
      </c>
      <c r="E8" s="22" t="str">
        <f>IFERROR(VLOOKUP($D8,全動画!$B$3:$I$68,2,0),"")</f>
        <v>不適切なウェブサイト</v>
      </c>
      <c r="F8" s="23" t="str">
        <f>IFERROR(VLOOKUP($D8,全動画!$B$3:$I$68,4,0),"")</f>
        <v>へんなページを開いてしまったら</v>
      </c>
      <c r="G8" s="29">
        <f>IFERROR(VLOOKUP($D8,全動画!$B$3:$I$80,5,0),"")</f>
        <v>0.1277777777777778</v>
      </c>
      <c r="H8" s="20"/>
      <c r="I8" s="20"/>
    </row>
    <row r="9" spans="2:9" ht="43.5" customHeight="1" x14ac:dyDescent="0.15">
      <c r="B9" s="24">
        <f t="shared" si="0"/>
        <v>4</v>
      </c>
      <c r="C9" s="20"/>
      <c r="D9" s="21" t="s">
        <v>234</v>
      </c>
      <c r="E9" s="22" t="str">
        <f>IFERROR(VLOOKUP($D9,全動画!$B$3:$I$68,2,0),"")</f>
        <v>個人情報を守る</v>
      </c>
      <c r="F9" s="23" t="str">
        <f>IFERROR(VLOOKUP($D9,全動画!$B$3:$I$68,4,0),"")</f>
        <v>おしえちゃだめなの？</v>
      </c>
      <c r="G9" s="29">
        <f>IFERROR(VLOOKUP($D9,全動画!$B$3:$I$80,5,0),"")</f>
        <v>0.28125</v>
      </c>
      <c r="H9" s="20"/>
      <c r="I9" s="20"/>
    </row>
    <row r="10" spans="2:9" ht="43.5" customHeight="1" x14ac:dyDescent="0.15">
      <c r="B10" s="24">
        <f t="shared" si="0"/>
        <v>5</v>
      </c>
      <c r="C10" s="20"/>
      <c r="D10" s="21" t="s">
        <v>235</v>
      </c>
      <c r="E10" s="22" t="str">
        <f>IFERROR(VLOOKUP($D10,全動画!$B$3:$I$68,2,0),"")</f>
        <v>IDとパスワードの役割</v>
      </c>
      <c r="F10" s="23" t="str">
        <f>IFERROR(VLOOKUP($D10,全動画!$B$3:$I$68,4,0),"")</f>
        <v>わたしの写真がなくなっている</v>
      </c>
      <c r="G10" s="29">
        <f>IFERROR(VLOOKUP($D10,全動画!$B$3:$I$80,5,0),"")</f>
        <v>0.25069444444444444</v>
      </c>
      <c r="H10" s="20"/>
      <c r="I10" s="20"/>
    </row>
    <row r="11" spans="2:9" ht="43.5" customHeight="1" x14ac:dyDescent="0.15">
      <c r="B11" s="24">
        <f t="shared" si="0"/>
        <v>6</v>
      </c>
      <c r="C11" s="20"/>
      <c r="D11" s="21" t="s">
        <v>236</v>
      </c>
      <c r="E11" s="22" t="str">
        <f>IFERROR(VLOOKUP($D11,全動画!$B$3:$I$68,2,0),"")</f>
        <v>個人情報は慎重に</v>
      </c>
      <c r="F11" s="23" t="str">
        <f>IFERROR(VLOOKUP($D11,全動画!$B$3:$I$68,4,0),"")</f>
        <v>本当に登録してもいいの？</v>
      </c>
      <c r="G11" s="29">
        <f>IFERROR(VLOOKUP($D11,全動画!$B$3:$I$80,5,0),"")</f>
        <v>0.11319444444444444</v>
      </c>
      <c r="H11" s="20"/>
      <c r="I11" s="20"/>
    </row>
    <row r="12" spans="2:9" ht="43.5" customHeight="1" x14ac:dyDescent="0.15">
      <c r="B12" s="24">
        <f t="shared" si="0"/>
        <v>7</v>
      </c>
      <c r="C12" s="20"/>
      <c r="D12" s="21" t="s">
        <v>237</v>
      </c>
      <c r="E12" s="22" t="str">
        <f>IFERROR(VLOOKUP($D12,全動画!$B$3:$I$68,2,0),"")</f>
        <v>個人情報の取り扱い</v>
      </c>
      <c r="F12" s="23" t="str">
        <f>IFERROR(VLOOKUP($D12,全動画!$B$3:$I$68,4,0),"")</f>
        <v>置き忘れたプロフィール集</v>
      </c>
      <c r="G12" s="29">
        <f>IFERROR(VLOOKUP($D12,全動画!$B$3:$I$80,5,0),"")</f>
        <v>0.21527777777777779</v>
      </c>
      <c r="H12" s="20"/>
      <c r="I12" s="20"/>
    </row>
    <row r="13" spans="2:9" ht="43.5" customHeight="1" x14ac:dyDescent="0.15">
      <c r="B13" s="24">
        <f t="shared" si="0"/>
        <v>8</v>
      </c>
      <c r="C13" s="20"/>
      <c r="D13" s="21" t="s">
        <v>238</v>
      </c>
      <c r="E13" s="22" t="str">
        <f>IFERROR(VLOOKUP($D13,全動画!$B$3:$I$68,2,0),"")</f>
        <v>写真の肖像権</v>
      </c>
      <c r="F13" s="23" t="str">
        <f>IFERROR(VLOOKUP($D13,全動画!$B$3:$I$68,4,0),"")</f>
        <v>勝手にアップしないで</v>
      </c>
      <c r="G13" s="29">
        <f>IFERROR(VLOOKUP($D13,全動画!$B$3:$I$80,5,0),"")</f>
        <v>0.14027777777777778</v>
      </c>
      <c r="H13" s="20"/>
      <c r="I13" s="20"/>
    </row>
    <row r="14" spans="2:9" ht="43.5" customHeight="1" x14ac:dyDescent="0.15">
      <c r="B14" s="24">
        <f t="shared" si="0"/>
        <v>9</v>
      </c>
      <c r="C14" s="20"/>
      <c r="D14" s="21" t="s">
        <v>294</v>
      </c>
      <c r="E14" s="22" t="str">
        <f>IFERROR(VLOOKUP($D14,全動画!$B$3:$I$68,2,0),"")</f>
        <v>スマホのマナーとルール</v>
      </c>
      <c r="F14" s="23" t="str">
        <f>IFERROR(VLOOKUP($D14,全動画!$B$3:$I$68,4,0),"")</f>
        <v>よく考えて！ スマホの使い方</v>
      </c>
      <c r="G14" s="29">
        <f>IFERROR(VLOOKUP($D14,全動画!$B$3:$I$80,5,0),"")</f>
        <v>0.38819444444444445</v>
      </c>
      <c r="H14" s="20"/>
      <c r="I14" s="20"/>
    </row>
    <row r="15" spans="2:9" ht="43.5" customHeight="1" x14ac:dyDescent="0.15">
      <c r="B15" s="24">
        <f t="shared" si="0"/>
        <v>10</v>
      </c>
      <c r="C15" s="20"/>
      <c r="D15" s="21" t="s">
        <v>295</v>
      </c>
      <c r="E15" s="22" t="str">
        <f>IFERROR(VLOOKUP($D15,全動画!$B$3:$I$68,2,0),"")</f>
        <v>情報の信憑性</v>
      </c>
      <c r="F15" s="23" t="str">
        <f>IFERROR(VLOOKUP($D15,全動画!$B$3:$I$68,4,0),"")</f>
        <v>ちゃんと調べたつもりだったのに</v>
      </c>
      <c r="G15" s="29">
        <f>IFERROR(VLOOKUP($D15,全動画!$B$3:$I$80,5,0),"")</f>
        <v>0.2388888888888889</v>
      </c>
      <c r="H15" s="20"/>
      <c r="I15" s="20"/>
    </row>
    <row r="16" spans="2:9" ht="43.5" customHeight="1" x14ac:dyDescent="0.15">
      <c r="B16" s="24">
        <f t="shared" si="0"/>
        <v>11</v>
      </c>
      <c r="C16" s="20"/>
      <c r="D16" s="21" t="s">
        <v>296</v>
      </c>
      <c r="E16" s="22" t="str">
        <f>IFERROR(VLOOKUP($D16,全動画!$B$3:$I$68,2,0),"")</f>
        <v>スマホ・ゲーム依存</v>
      </c>
      <c r="F16" s="23" t="str">
        <f>IFERROR(VLOOKUP($D16,全動画!$B$3:$I$68,4,0),"")</f>
        <v>やめられないスマホ・ゲーム</v>
      </c>
      <c r="G16" s="29">
        <f>IFERROR(VLOOKUP($D16,全動画!$B$3:$I$80,5,0),"")</f>
        <v>0.29791666666666666</v>
      </c>
      <c r="H16" s="20"/>
      <c r="I16" s="20"/>
    </row>
    <row r="17" spans="2:9" ht="43.5" customHeight="1" x14ac:dyDescent="0.15">
      <c r="B17" s="24">
        <f t="shared" si="0"/>
        <v>12</v>
      </c>
      <c r="C17" s="20"/>
      <c r="D17" s="21" t="s">
        <v>297</v>
      </c>
      <c r="E17" s="22" t="str">
        <f>IFERROR(VLOOKUP($D17,全動画!$B$3:$I$68,2,0),"")</f>
        <v>ネットワークの公共性</v>
      </c>
      <c r="F17" s="23" t="str">
        <f>IFERROR(VLOOKUP($D17,全動画!$B$3:$I$68,4,0),"")</f>
        <v>みんなのネットワークをよりよくしよう</v>
      </c>
      <c r="G17" s="29">
        <f>IFERROR(VLOOKUP($D17,全動画!$B$3:$I$80,5,0),"")</f>
        <v>0.20347222222222219</v>
      </c>
      <c r="H17" s="20"/>
      <c r="I17" s="20"/>
    </row>
    <row r="18" spans="2:9" ht="43.5" customHeight="1" x14ac:dyDescent="0.15">
      <c r="B18" s="24">
        <f t="shared" si="0"/>
        <v>13</v>
      </c>
      <c r="C18" s="20"/>
      <c r="D18" s="21" t="s">
        <v>298</v>
      </c>
      <c r="E18" s="22" t="str">
        <f>IFERROR(VLOOKUP($D18,全動画!$B$3:$I$68,2,0),"")</f>
        <v>ネットと私たちの生活</v>
      </c>
      <c r="F18" s="23" t="str">
        <f>IFERROR(VLOOKUP($D18,全動画!$B$3:$I$68,4,0),"")</f>
        <v>同じものを使っているのに…</v>
      </c>
      <c r="G18" s="29">
        <f>IFERROR(VLOOKUP($D18,全動画!$B$3:$I$80,5,0),"")</f>
        <v>0.24791666666666667</v>
      </c>
      <c r="H18" s="20"/>
      <c r="I18" s="20"/>
    </row>
    <row r="19" spans="2:9" ht="43.5" customHeight="1" x14ac:dyDescent="0.15">
      <c r="B19" s="24">
        <f t="shared" si="0"/>
        <v>14</v>
      </c>
      <c r="C19" s="20"/>
      <c r="D19" s="21" t="s">
        <v>299</v>
      </c>
      <c r="E19" s="22" t="str">
        <f>IFERROR(VLOOKUP($D19,全動画!$B$3:$I$68,2,0),"")</f>
        <v>プライバシーの尊重</v>
      </c>
      <c r="F19" s="23" t="str">
        <f>IFERROR(VLOOKUP($D19,全動画!$B$3:$I$68,4,0),"")</f>
        <v>知られたくなかったのに</v>
      </c>
      <c r="G19" s="29">
        <f>IFERROR(VLOOKUP($D19,全動画!$B$3:$I$80,5,0),"")</f>
        <v>0.18402777777777779</v>
      </c>
      <c r="H19" s="20"/>
      <c r="I19" s="20"/>
    </row>
    <row r="20" spans="2:9" ht="43.5" customHeight="1" x14ac:dyDescent="0.15">
      <c r="B20" s="24">
        <f t="shared" si="0"/>
        <v>15</v>
      </c>
      <c r="C20" s="20"/>
      <c r="D20" s="21" t="s">
        <v>293</v>
      </c>
      <c r="E20" s="22" t="str">
        <f>IFERROR(VLOOKUP($D20,全動画!$B$3:$I$68,2,0),"")</f>
        <v>年齢制限</v>
      </c>
      <c r="F20" s="23" t="str">
        <f>IFERROR(VLOOKUP($D20,全動画!$B$3:$I$68,4,0),"")</f>
        <v>無視してやっていると…</v>
      </c>
      <c r="G20" s="29">
        <f>IFERROR(VLOOKUP($D20,全動画!$B$3:$I$80,5,0),"")</f>
        <v>0.21458333333333335</v>
      </c>
      <c r="H20" s="20"/>
      <c r="I20" s="20"/>
    </row>
    <row r="21" spans="2:9" ht="43.5" customHeight="1" x14ac:dyDescent="0.15">
      <c r="B21" s="24">
        <f t="shared" si="0"/>
        <v>16</v>
      </c>
      <c r="C21" s="20"/>
      <c r="D21" s="21" t="s">
        <v>127</v>
      </c>
      <c r="E21" s="22" t="str">
        <f>IFERROR(VLOOKUP($D21,全動画!$B$3:$I$68,2,0),"")</f>
        <v>情報を発信する責任と影響</v>
      </c>
      <c r="F21" s="23" t="str">
        <f>IFERROR(VLOOKUP($D21,全動画!$B$3:$I$68,4,0),"")</f>
        <v>確かめなかったせいで</v>
      </c>
      <c r="G21" s="29">
        <f>IFERROR(VLOOKUP($D21,全動画!$B$3:$I$80,5,0),"")</f>
        <v>0.24652777777777779</v>
      </c>
      <c r="H21" s="20"/>
      <c r="I21" s="20"/>
    </row>
    <row r="22" spans="2:9" ht="43.5" customHeight="1" x14ac:dyDescent="0.15">
      <c r="B22" s="24">
        <f t="shared" si="0"/>
        <v>17</v>
      </c>
      <c r="C22" s="20"/>
      <c r="D22" s="21" t="s">
        <v>130</v>
      </c>
      <c r="E22" s="22" t="str">
        <f>IFERROR(VLOOKUP($D22,全動画!$B$3:$I$68,2,0),"")</f>
        <v>行き違い</v>
      </c>
      <c r="F22" s="23" t="str">
        <f>IFERROR(VLOOKUP($D22,全動画!$B$3:$I$68,4,0),"")</f>
        <v>そんな意味じゃないのに…</v>
      </c>
      <c r="G22" s="29">
        <f>IFERROR(VLOOKUP($D22,全動画!$B$3:$I$80,5,0),"")</f>
        <v>0.18888888888888888</v>
      </c>
      <c r="H22" s="20"/>
      <c r="I22" s="20"/>
    </row>
    <row r="23" spans="2:9" ht="43.5" customHeight="1" x14ac:dyDescent="0.15">
      <c r="B23" s="24">
        <f t="shared" si="0"/>
        <v>18</v>
      </c>
      <c r="C23" s="20"/>
      <c r="D23" s="21" t="s">
        <v>139</v>
      </c>
      <c r="E23" s="22" t="str">
        <f>IFERROR(VLOOKUP($D23,全動画!$B$3:$I$68,2,0),"")</f>
        <v>ミニブログ</v>
      </c>
      <c r="F23" s="23" t="str">
        <f>IFERROR(VLOOKUP($D23,全動画!$B$3:$I$68,4,0),"")</f>
        <v>気をつけて！安易な書きこみで炎上！？</v>
      </c>
      <c r="G23" s="29">
        <f>IFERROR(VLOOKUP($D23,全動画!$B$3:$I$80,5,0),"")</f>
        <v>0.38125000000000003</v>
      </c>
      <c r="H23" s="20"/>
      <c r="I23" s="20"/>
    </row>
    <row r="24" spans="2:9" ht="43.5" customHeight="1" x14ac:dyDescent="0.15">
      <c r="B24" s="24">
        <f t="shared" si="0"/>
        <v>19</v>
      </c>
      <c r="C24" s="20"/>
      <c r="D24" s="21" t="s">
        <v>141</v>
      </c>
      <c r="E24" s="22" t="str">
        <f>IFERROR(VLOOKUP($D24,全動画!$B$3:$I$68,2,0),"")</f>
        <v>電子掲示板・ブログ</v>
      </c>
      <c r="F24" s="23" t="str">
        <f>IFERROR(VLOOKUP($D24,全動画!$B$3:$I$68,4,0),"")</f>
        <v>よく考えて！その書き込みは許される？</v>
      </c>
      <c r="G24" s="29">
        <f>IFERROR(VLOOKUP($D24,全動画!$B$3:$I$80,5,0),"")</f>
        <v>0.39999999999999997</v>
      </c>
      <c r="H24" s="20"/>
      <c r="I24" s="20"/>
    </row>
    <row r="25" spans="2:9" ht="43.5" customHeight="1" x14ac:dyDescent="0.15">
      <c r="B25" s="24">
        <f t="shared" si="0"/>
        <v>20</v>
      </c>
      <c r="C25" s="20"/>
      <c r="D25" s="21" t="s">
        <v>114</v>
      </c>
      <c r="E25" s="22" t="str">
        <f>IFERROR(VLOOKUP($D25,全動画!$B$3:$I$68,2,0),"")</f>
        <v>調べ学習と著作権</v>
      </c>
      <c r="F25" s="23" t="str">
        <f>IFERROR(VLOOKUP($D25,全動画!$B$3:$I$68,4,0),"")</f>
        <v>勝手に使っていいのかな</v>
      </c>
      <c r="G25" s="29">
        <f>IFERROR(VLOOKUP($D25,全動画!$B$3:$I$80,5,0),"")</f>
        <v>0.27430555555555552</v>
      </c>
      <c r="H25" s="20"/>
      <c r="I25" s="20"/>
    </row>
    <row r="26" spans="2:9" ht="43.5" customHeight="1" x14ac:dyDescent="0.15">
      <c r="B26" s="24">
        <f t="shared" si="0"/>
        <v>21</v>
      </c>
      <c r="C26" s="20"/>
      <c r="D26" s="21" t="s">
        <v>112</v>
      </c>
      <c r="E26" s="22" t="str">
        <f>IFERROR(VLOOKUP($D26,全動画!$B$3:$I$68,2,0),"")</f>
        <v>安易な投稿で炎上</v>
      </c>
      <c r="F26" s="23" t="str">
        <f>IFERROR(VLOOKUP($D26,全動画!$B$3:$I$68,4,0),"")</f>
        <v>友達しか見ていないと思ったのに</v>
      </c>
      <c r="G26" s="29">
        <f>IFERROR(VLOOKUP($D26,全動画!$B$3:$I$80,5,0),"")</f>
        <v>0.26041666666666669</v>
      </c>
      <c r="H26" s="20"/>
      <c r="I26" s="20"/>
    </row>
    <row r="27" spans="2:9" ht="43.5" customHeight="1" x14ac:dyDescent="0.15">
      <c r="B27" s="24">
        <f t="shared" ref="B27:B38" si="1">IF(D27="","",ROW()-5)</f>
        <v>22</v>
      </c>
      <c r="C27" s="20"/>
      <c r="D27" s="21" t="s">
        <v>121</v>
      </c>
      <c r="E27" s="22" t="str">
        <f>IFERROR(VLOOKUP($D27,全動画!$B$3:$I$68,2,0),"")</f>
        <v>スマホで課金</v>
      </c>
      <c r="F27" s="23" t="str">
        <f>IFERROR(VLOOKUP($D27,全動画!$B$3:$I$68,4,0),"")</f>
        <v>気が付かないうちにこんなに…！？</v>
      </c>
      <c r="G27" s="29">
        <f>IFERROR(VLOOKUP($D27,全動画!$B$3:$I$80,5,0),"")</f>
        <v>0.27638888888888885</v>
      </c>
      <c r="H27" s="20"/>
      <c r="I27" s="20"/>
    </row>
    <row r="28" spans="2:9" ht="43.5" customHeight="1" x14ac:dyDescent="0.15">
      <c r="B28" s="24">
        <f t="shared" si="1"/>
        <v>23</v>
      </c>
      <c r="C28" s="20"/>
      <c r="D28" s="21" t="s">
        <v>300</v>
      </c>
      <c r="E28" s="22" t="str">
        <f>IFERROR(VLOOKUP($D28,全動画!$B$3:$I$68,2,0),"")</f>
        <v>ネットで会う約束をしない</v>
      </c>
      <c r="F28" s="23" t="str">
        <f>IFERROR(VLOOKUP($D28,全動画!$B$3:$I$68,4,0),"")</f>
        <v>えっ！こんな人だったの！</v>
      </c>
      <c r="G28" s="29">
        <f>IFERROR(VLOOKUP($D28,全動画!$B$3:$I$80,5,0),"")</f>
        <v>0.21180555555555555</v>
      </c>
      <c r="H28" s="20"/>
      <c r="I28" s="20"/>
    </row>
    <row r="29" spans="2:9" ht="43.5" customHeight="1" x14ac:dyDescent="0.15">
      <c r="B29" s="24">
        <f t="shared" si="1"/>
        <v>24</v>
      </c>
      <c r="C29" s="20"/>
      <c r="D29" s="21" t="s">
        <v>138</v>
      </c>
      <c r="E29" s="22" t="str">
        <f>IFERROR(VLOOKUP($D29,全動画!$B$3:$I$68,2,0),"")</f>
        <v>迷惑メール・詐欺</v>
      </c>
      <c r="F29" s="23" t="str">
        <f>IFERROR(VLOOKUP($D29,全動画!$B$3:$I$68,4,0),"")</f>
        <v>気をつけて！甘い言葉は危険な罠</v>
      </c>
      <c r="G29" s="29">
        <f>IFERROR(VLOOKUP($D29,全動画!$B$3:$I$80,5,0),"")</f>
        <v>0.46388888888888885</v>
      </c>
      <c r="H29" s="20"/>
      <c r="I29" s="20"/>
    </row>
    <row r="30" spans="2:9" ht="43.5" customHeight="1" x14ac:dyDescent="0.15">
      <c r="B30" s="24">
        <f t="shared" si="1"/>
        <v>25</v>
      </c>
      <c r="C30" s="20"/>
      <c r="D30" s="21" t="s">
        <v>120</v>
      </c>
      <c r="E30" s="22" t="str">
        <f>IFERROR(VLOOKUP($D30,全動画!$B$3:$I$68,2,0),"")</f>
        <v>個人情報の管理</v>
      </c>
      <c r="F30" s="23" t="str">
        <f>IFERROR(VLOOKUP($D30,全動画!$B$3:$I$68,4,0),"")</f>
        <v>アドレス帳はだれのもの？</v>
      </c>
      <c r="G30" s="29">
        <f>IFERROR(VLOOKUP($D30,全動画!$B$3:$I$80,5,0),"")</f>
        <v>0.34722222222222227</v>
      </c>
      <c r="H30" s="20"/>
      <c r="I30" s="20"/>
    </row>
    <row r="31" spans="2:9" ht="43.5" customHeight="1" x14ac:dyDescent="0.15">
      <c r="B31" s="24">
        <f t="shared" si="1"/>
        <v>26</v>
      </c>
      <c r="C31" s="20"/>
      <c r="D31" s="21" t="s">
        <v>144</v>
      </c>
      <c r="E31" s="22" t="str">
        <f>IFERROR(VLOOKUP($D31,全動画!$B$3:$I$68,2,0),"")</f>
        <v>SNSと個人情報</v>
      </c>
      <c r="F31" s="23" t="str">
        <f>IFERROR(VLOOKUP($D31,全動画!$B$3:$I$68,4,0),"")</f>
        <v>気をつけて！個人情報がネット上に</v>
      </c>
      <c r="G31" s="29">
        <f>IFERROR(VLOOKUP($D31,全動画!$B$3:$I$80,5,0),"")</f>
        <v>0.38472222222222219</v>
      </c>
      <c r="H31" s="20"/>
      <c r="I31" s="20"/>
    </row>
    <row r="32" spans="2:9" ht="43.5" customHeight="1" x14ac:dyDescent="0.15">
      <c r="B32" s="24" t="str">
        <f t="shared" si="1"/>
        <v/>
      </c>
      <c r="C32" s="20"/>
      <c r="D32" s="21"/>
      <c r="E32" s="22" t="str">
        <f>IFERROR(VLOOKUP($D32,全動画!$B$3:$I$68,2,0),"")</f>
        <v/>
      </c>
      <c r="F32" s="23" t="str">
        <f>IFERROR(VLOOKUP($D32,全動画!$B$3:$I$68,4,0),"")</f>
        <v/>
      </c>
      <c r="G32" s="29" t="str">
        <f>IFERROR(VLOOKUP($D32,全動画!$B$3:$I$80,5,0),"")</f>
        <v/>
      </c>
      <c r="H32" s="20"/>
      <c r="I32" s="20"/>
    </row>
    <row r="33" spans="2:9" ht="43.5" customHeight="1" x14ac:dyDescent="0.15">
      <c r="B33" s="24" t="str">
        <f t="shared" si="1"/>
        <v/>
      </c>
      <c r="C33" s="20"/>
      <c r="D33" s="21"/>
      <c r="E33" s="22" t="str">
        <f>IFERROR(VLOOKUP($D33,全動画!$B$3:$I$68,2,0),"")</f>
        <v/>
      </c>
      <c r="F33" s="23" t="str">
        <f>IFERROR(VLOOKUP($D33,全動画!$B$3:$I$68,4,0),"")</f>
        <v/>
      </c>
      <c r="G33" s="29" t="str">
        <f>IFERROR(VLOOKUP($D33,全動画!$B$3:$I$80,5,0),"")</f>
        <v/>
      </c>
      <c r="H33" s="20"/>
      <c r="I33" s="20"/>
    </row>
    <row r="34" spans="2:9" ht="43.5" customHeight="1" x14ac:dyDescent="0.15">
      <c r="B34" s="24" t="str">
        <f t="shared" si="1"/>
        <v/>
      </c>
      <c r="C34" s="20"/>
      <c r="D34" s="21"/>
      <c r="E34" s="22" t="str">
        <f>IFERROR(VLOOKUP($D34,全動画!$B$3:$I$68,2,0),"")</f>
        <v/>
      </c>
      <c r="F34" s="23" t="str">
        <f>IFERROR(VLOOKUP($D34,全動画!$B$3:$I$68,4,0),"")</f>
        <v/>
      </c>
      <c r="G34" s="29" t="str">
        <f>IFERROR(VLOOKUP($D34,全動画!$B$3:$I$80,5,0),"")</f>
        <v/>
      </c>
      <c r="H34" s="20"/>
      <c r="I34" s="20"/>
    </row>
    <row r="35" spans="2:9" ht="43.5" customHeight="1" x14ac:dyDescent="0.15">
      <c r="B35" s="24" t="str">
        <f t="shared" si="1"/>
        <v/>
      </c>
      <c r="C35" s="20"/>
      <c r="D35" s="21"/>
      <c r="E35" s="22" t="str">
        <f>IFERROR(VLOOKUP($D35,全動画!$B$3:$I$68,2,0),"")</f>
        <v/>
      </c>
      <c r="F35" s="23" t="str">
        <f>IFERROR(VLOOKUP($D35,全動画!$B$3:$I$68,4,0),"")</f>
        <v/>
      </c>
      <c r="G35" s="29" t="str">
        <f>IFERROR(VLOOKUP($D35,全動画!$B$3:$I$80,5,0),"")</f>
        <v/>
      </c>
      <c r="H35" s="20"/>
      <c r="I35" s="20"/>
    </row>
    <row r="36" spans="2:9" ht="43.5" customHeight="1" x14ac:dyDescent="0.15">
      <c r="B36" s="24" t="str">
        <f t="shared" si="1"/>
        <v/>
      </c>
      <c r="C36" s="20"/>
      <c r="D36" s="21"/>
      <c r="E36" s="22" t="str">
        <f>IFERROR(VLOOKUP($D36,全動画!$B$3:$I$68,2,0),"")</f>
        <v/>
      </c>
      <c r="F36" s="23" t="str">
        <f>IFERROR(VLOOKUP($D36,全動画!$B$3:$I$68,4,0),"")</f>
        <v/>
      </c>
      <c r="G36" s="29" t="str">
        <f>IFERROR(VLOOKUP($D36,全動画!$B$3:$I$80,5,0),"")</f>
        <v/>
      </c>
      <c r="H36" s="20"/>
      <c r="I36" s="20"/>
    </row>
    <row r="37" spans="2:9" ht="43.5" customHeight="1" x14ac:dyDescent="0.15">
      <c r="B37" s="24" t="str">
        <f t="shared" si="1"/>
        <v/>
      </c>
      <c r="C37" s="20"/>
      <c r="D37" s="21"/>
      <c r="E37" s="22" t="str">
        <f>IFERROR(VLOOKUP($D37,全動画!$B$3:$I$68,2,0),"")</f>
        <v/>
      </c>
      <c r="F37" s="23" t="str">
        <f>IFERROR(VLOOKUP($D37,全動画!$B$3:$I$68,4,0),"")</f>
        <v/>
      </c>
      <c r="G37" s="29" t="str">
        <f>IFERROR(VLOOKUP($D37,全動画!$B$3:$I$80,5,0),"")</f>
        <v/>
      </c>
      <c r="H37" s="20"/>
      <c r="I37" s="20"/>
    </row>
    <row r="38" spans="2:9" ht="43.5" customHeight="1" x14ac:dyDescent="0.15">
      <c r="B38" s="24" t="str">
        <f t="shared" si="1"/>
        <v/>
      </c>
      <c r="C38" s="20"/>
      <c r="D38" s="21"/>
      <c r="E38" s="22" t="str">
        <f>IFERROR(VLOOKUP($D38,全動画!$B$3:$I$68,2,0),"")</f>
        <v/>
      </c>
      <c r="F38" s="23" t="str">
        <f>IFERROR(VLOOKUP($D38,全動画!$B$3:$I$68,4,0),"")</f>
        <v/>
      </c>
      <c r="G38" s="29" t="str">
        <f>IFERROR(VLOOKUP($D38,全動画!$B$3:$I$80,5,0),"")</f>
        <v/>
      </c>
      <c r="H38" s="20"/>
      <c r="I38" s="20"/>
    </row>
    <row r="39" spans="2:9" ht="43.5" customHeight="1" x14ac:dyDescent="0.15">
      <c r="B39" s="24" t="str">
        <f t="shared" ref="B39:B45" si="2">IF(D39="","",ROW()-5)</f>
        <v/>
      </c>
      <c r="C39" s="20"/>
      <c r="D39" s="21"/>
      <c r="E39" s="22" t="str">
        <f>IFERROR(VLOOKUP($D39,全動画!$B$3:$I$68,2,0),"")</f>
        <v/>
      </c>
      <c r="F39" s="23" t="str">
        <f>IFERROR(VLOOKUP($D39,全動画!$B$3:$I$68,4,0),"")</f>
        <v/>
      </c>
      <c r="G39" s="29" t="str">
        <f>IFERROR(VLOOKUP($D39,全動画!$B$3:$I$80,5,0),"")</f>
        <v/>
      </c>
      <c r="H39" s="20"/>
      <c r="I39" s="20"/>
    </row>
    <row r="40" spans="2:9" ht="43.5" customHeight="1" x14ac:dyDescent="0.15">
      <c r="B40" s="24" t="str">
        <f t="shared" si="2"/>
        <v/>
      </c>
      <c r="C40" s="20"/>
      <c r="D40" s="21"/>
      <c r="E40" s="22" t="str">
        <f>IFERROR(VLOOKUP($D40,全動画!$B$3:$I$68,2,0),"")</f>
        <v/>
      </c>
      <c r="F40" s="23" t="str">
        <f>IFERROR(VLOOKUP($D40,全動画!$B$3:$I$68,4,0),"")</f>
        <v/>
      </c>
      <c r="G40" s="29" t="str">
        <f>IFERROR(VLOOKUP($D40,全動画!$B$3:$I$80,5,0),"")</f>
        <v/>
      </c>
      <c r="H40" s="20"/>
      <c r="I40" s="20"/>
    </row>
    <row r="41" spans="2:9" ht="43.5" customHeight="1" x14ac:dyDescent="0.15">
      <c r="B41" s="24" t="str">
        <f t="shared" ref="B41:B43" si="3">IF(D41="","",ROW()-5)</f>
        <v/>
      </c>
      <c r="C41" s="20"/>
      <c r="D41" s="21"/>
      <c r="E41" s="22" t="str">
        <f>IFERROR(VLOOKUP($D41,全動画!$B$3:$I$68,2,0),"")</f>
        <v/>
      </c>
      <c r="F41" s="23" t="str">
        <f>IFERROR(VLOOKUP($D41,全動画!$B$3:$I$68,4,0),"")</f>
        <v/>
      </c>
      <c r="G41" s="29" t="str">
        <f>IFERROR(VLOOKUP($D41,全動画!$B$3:$I$80,5,0),"")</f>
        <v/>
      </c>
      <c r="H41" s="20"/>
      <c r="I41" s="20"/>
    </row>
    <row r="42" spans="2:9" ht="43.5" customHeight="1" x14ac:dyDescent="0.15">
      <c r="B42" s="24" t="str">
        <f t="shared" si="3"/>
        <v/>
      </c>
      <c r="C42" s="20"/>
      <c r="D42" s="21"/>
      <c r="E42" s="22" t="str">
        <f>IFERROR(VLOOKUP($D42,全動画!$B$3:$I$68,2,0),"")</f>
        <v/>
      </c>
      <c r="F42" s="23" t="str">
        <f>IFERROR(VLOOKUP($D42,全動画!$B$3:$I$68,4,0),"")</f>
        <v/>
      </c>
      <c r="G42" s="29" t="str">
        <f>IFERROR(VLOOKUP($D42,全動画!$B$3:$I$80,5,0),"")</f>
        <v/>
      </c>
      <c r="H42" s="20"/>
      <c r="I42" s="20"/>
    </row>
    <row r="43" spans="2:9" ht="43.5" customHeight="1" x14ac:dyDescent="0.15">
      <c r="B43" s="24" t="str">
        <f t="shared" si="3"/>
        <v/>
      </c>
      <c r="C43" s="20"/>
      <c r="D43" s="21"/>
      <c r="E43" s="22" t="str">
        <f>IFERROR(VLOOKUP($D43,全動画!$B$3:$I$68,2,0),"")</f>
        <v/>
      </c>
      <c r="F43" s="23" t="str">
        <f>IFERROR(VLOOKUP($D43,全動画!$B$3:$I$68,4,0),"")</f>
        <v/>
      </c>
      <c r="G43" s="29" t="str">
        <f>IFERROR(VLOOKUP($D43,全動画!$B$3:$I$80,5,0),"")</f>
        <v/>
      </c>
      <c r="H43" s="20"/>
      <c r="I43" s="20"/>
    </row>
    <row r="44" spans="2:9" ht="43.5" customHeight="1" x14ac:dyDescent="0.15">
      <c r="B44" s="24" t="str">
        <f t="shared" si="2"/>
        <v/>
      </c>
      <c r="C44" s="20"/>
      <c r="D44" s="21"/>
      <c r="E44" s="22" t="str">
        <f>IFERROR(VLOOKUP($D44,全動画!$B$3:$I$68,2,0),"")</f>
        <v/>
      </c>
      <c r="F44" s="23" t="str">
        <f>IFERROR(VLOOKUP($D44,全動画!$B$3:$I$68,4,0),"")</f>
        <v/>
      </c>
      <c r="G44" s="29" t="str">
        <f>IFERROR(VLOOKUP($D44,全動画!$B$3:$I$80,5,0),"")</f>
        <v/>
      </c>
      <c r="H44" s="20"/>
      <c r="I44" s="20"/>
    </row>
    <row r="45" spans="2:9" ht="43.5" customHeight="1" x14ac:dyDescent="0.15">
      <c r="B45" s="24" t="str">
        <f t="shared" si="2"/>
        <v/>
      </c>
      <c r="C45" s="20"/>
      <c r="D45" s="21"/>
      <c r="E45" s="22" t="str">
        <f>IFERROR(VLOOKUP($D45,全動画!$B$3:$I$68,2,0),"")</f>
        <v/>
      </c>
      <c r="F45" s="23" t="str">
        <f>IFERROR(VLOOKUP($D45,全動画!$B$3:$I$68,4,0),"")</f>
        <v/>
      </c>
      <c r="G45" s="29" t="str">
        <f>IFERROR(VLOOKUP($D45,全動画!$B$3:$I$80,5,0),"")</f>
        <v/>
      </c>
      <c r="H45" s="20"/>
      <c r="I45"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75" orientation="portrait" r:id="rId1"/>
  <rowBreaks count="1" manualBreakCount="1">
    <brk id="27"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80" zoomScaleNormal="80" zoomScaleSheetLayoutView="80" workbookViewId="0">
      <selection activeCell="D1" sqref="D1"/>
    </sheetView>
  </sheetViews>
  <sheetFormatPr defaultRowHeight="16.5" x14ac:dyDescent="0.1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x14ac:dyDescent="0.15">
      <c r="D1" s="38" t="s">
        <v>375</v>
      </c>
    </row>
    <row r="2" spans="2:9" ht="51.75" customHeight="1" x14ac:dyDescent="0.15">
      <c r="C2" s="26" t="s">
        <v>305</v>
      </c>
      <c r="D2" s="26"/>
      <c r="E2" s="26"/>
      <c r="F2" s="26"/>
      <c r="G2" s="26"/>
      <c r="H2" s="26"/>
      <c r="I2" s="17"/>
    </row>
    <row r="3" spans="2:9" ht="43.5" customHeight="1" x14ac:dyDescent="0.15">
      <c r="E3" s="27" t="s">
        <v>308</v>
      </c>
      <c r="F3" s="27"/>
      <c r="G3" s="27"/>
      <c r="H3" s="27"/>
      <c r="I3" s="27"/>
    </row>
    <row r="4" spans="2:9" ht="11.25" customHeight="1" x14ac:dyDescent="0.15"/>
    <row r="5" spans="2:9" ht="43.5" customHeight="1" x14ac:dyDescent="0.15">
      <c r="B5" s="18" t="s">
        <v>56</v>
      </c>
      <c r="C5" s="18" t="s">
        <v>0</v>
      </c>
      <c r="D5" s="19" t="s">
        <v>307</v>
      </c>
      <c r="E5" s="19" t="s">
        <v>309</v>
      </c>
      <c r="F5" s="18" t="s">
        <v>36</v>
      </c>
      <c r="G5" s="18" t="s">
        <v>372</v>
      </c>
      <c r="H5" s="19" t="s">
        <v>1</v>
      </c>
      <c r="I5" s="19" t="s">
        <v>2</v>
      </c>
    </row>
    <row r="6" spans="2:9" ht="43.5" customHeight="1" x14ac:dyDescent="0.15">
      <c r="B6" s="24">
        <f>IF(D6="","",ROW()-5)</f>
        <v>1</v>
      </c>
      <c r="C6" s="20"/>
      <c r="D6" s="21" t="s">
        <v>294</v>
      </c>
      <c r="E6" s="22" t="str">
        <f>IFERROR(VLOOKUP($D6,全動画!$B$3:$I$80,2,0),"")</f>
        <v>スマホのマナーとルール</v>
      </c>
      <c r="F6" s="23" t="str">
        <f>IFERROR(VLOOKUP($D6,全動画!$B$3:$I$80,4,0),"")</f>
        <v>よく考えて！ スマホの使い方</v>
      </c>
      <c r="G6" s="29">
        <f>IFERROR(VLOOKUP($D6,全動画!$B$3:$I$80,5,0),"")</f>
        <v>0.38819444444444445</v>
      </c>
      <c r="H6" s="20"/>
      <c r="I6" s="20"/>
    </row>
    <row r="7" spans="2:9" ht="43.5" customHeight="1" x14ac:dyDescent="0.15">
      <c r="B7" s="24">
        <f t="shared" ref="B7:B31" si="0">IF(D7="","",ROW()-5)</f>
        <v>2</v>
      </c>
      <c r="C7" s="20"/>
      <c r="D7" s="21" t="s">
        <v>295</v>
      </c>
      <c r="E7" s="22" t="str">
        <f>IFERROR(VLOOKUP($D7,全動画!$B$3:$I$80,2,0),"")</f>
        <v>情報の信憑性</v>
      </c>
      <c r="F7" s="23" t="str">
        <f>IFERROR(VLOOKUP($D7,全動画!$B$3:$I$80,4,0),"")</f>
        <v>ちゃんと調べたつもりだったのに</v>
      </c>
      <c r="G7" s="29">
        <f>IFERROR(VLOOKUP($D7,全動画!$B$3:$I$80,5,0),"")</f>
        <v>0.2388888888888889</v>
      </c>
      <c r="H7" s="20"/>
      <c r="I7" s="20"/>
    </row>
    <row r="8" spans="2:9" ht="43.5" customHeight="1" x14ac:dyDescent="0.15">
      <c r="B8" s="24">
        <f t="shared" si="0"/>
        <v>3</v>
      </c>
      <c r="C8" s="20"/>
      <c r="D8" s="21" t="s">
        <v>296</v>
      </c>
      <c r="E8" s="22" t="str">
        <f>IFERROR(VLOOKUP($D8,全動画!$B$3:$I$80,2,0),"")</f>
        <v>スマホ・ゲーム依存</v>
      </c>
      <c r="F8" s="23" t="str">
        <f>IFERROR(VLOOKUP($D8,全動画!$B$3:$I$80,4,0),"")</f>
        <v>やめられないスマホ・ゲーム</v>
      </c>
      <c r="G8" s="29">
        <f>IFERROR(VLOOKUP($D8,全動画!$B$3:$I$80,5,0),"")</f>
        <v>0.29791666666666666</v>
      </c>
      <c r="H8" s="20"/>
      <c r="I8" s="20"/>
    </row>
    <row r="9" spans="2:9" ht="43.5" customHeight="1" x14ac:dyDescent="0.15">
      <c r="B9" s="24">
        <f t="shared" si="0"/>
        <v>4</v>
      </c>
      <c r="C9" s="20"/>
      <c r="D9" s="21" t="s">
        <v>297</v>
      </c>
      <c r="E9" s="22" t="str">
        <f>IFERROR(VLOOKUP($D9,全動画!$B$3:$I$80,2,0),"")</f>
        <v>ネットワークの公共性</v>
      </c>
      <c r="F9" s="23" t="str">
        <f>IFERROR(VLOOKUP($D9,全動画!$B$3:$I$80,4,0),"")</f>
        <v>みんなのネットワークをよりよくしよう</v>
      </c>
      <c r="G9" s="29">
        <f>IFERROR(VLOOKUP($D9,全動画!$B$3:$I$80,5,0),"")</f>
        <v>0.20347222222222219</v>
      </c>
      <c r="H9" s="20"/>
      <c r="I9" s="20"/>
    </row>
    <row r="10" spans="2:9" ht="43.5" customHeight="1" x14ac:dyDescent="0.15">
      <c r="B10" s="24">
        <f t="shared" si="0"/>
        <v>5</v>
      </c>
      <c r="C10" s="20"/>
      <c r="D10" s="21" t="s">
        <v>298</v>
      </c>
      <c r="E10" s="22" t="str">
        <f>IFERROR(VLOOKUP($D10,全動画!$B$3:$I$80,2,0),"")</f>
        <v>ネットと私たちの生活</v>
      </c>
      <c r="F10" s="23" t="str">
        <f>IFERROR(VLOOKUP($D10,全動画!$B$3:$I$80,4,0),"")</f>
        <v>同じものを使っているのに…</v>
      </c>
      <c r="G10" s="29">
        <f>IFERROR(VLOOKUP($D10,全動画!$B$3:$I$80,5,0),"")</f>
        <v>0.24791666666666667</v>
      </c>
      <c r="H10" s="20"/>
      <c r="I10" s="20"/>
    </row>
    <row r="11" spans="2:9" ht="43.5" customHeight="1" x14ac:dyDescent="0.15">
      <c r="B11" s="24">
        <f t="shared" si="0"/>
        <v>6</v>
      </c>
      <c r="C11" s="20"/>
      <c r="D11" s="21" t="s">
        <v>299</v>
      </c>
      <c r="E11" s="22" t="str">
        <f>IFERROR(VLOOKUP($D11,全動画!$B$3:$I$80,2,0),"")</f>
        <v>プライバシーの尊重</v>
      </c>
      <c r="F11" s="23" t="str">
        <f>IFERROR(VLOOKUP($D11,全動画!$B$3:$I$80,4,0),"")</f>
        <v>知られたくなかったのに</v>
      </c>
      <c r="G11" s="29">
        <f>IFERROR(VLOOKUP($D11,全動画!$B$3:$I$80,5,0),"")</f>
        <v>0.18402777777777779</v>
      </c>
      <c r="H11" s="20"/>
      <c r="I11" s="20"/>
    </row>
    <row r="12" spans="2:9" ht="43.5" customHeight="1" x14ac:dyDescent="0.15">
      <c r="B12" s="24">
        <f t="shared" si="0"/>
        <v>7</v>
      </c>
      <c r="C12" s="20"/>
      <c r="D12" s="21" t="s">
        <v>293</v>
      </c>
      <c r="E12" s="22" t="str">
        <f>IFERROR(VLOOKUP($D12,全動画!$B$3:$I$80,2,0),"")</f>
        <v>年齢制限</v>
      </c>
      <c r="F12" s="23" t="str">
        <f>IFERROR(VLOOKUP($D12,全動画!$B$3:$I$80,4,0),"")</f>
        <v>無視してやっていると…</v>
      </c>
      <c r="G12" s="29">
        <f>IFERROR(VLOOKUP($D12,全動画!$B$3:$I$80,5,0),"")</f>
        <v>0.21458333333333335</v>
      </c>
      <c r="H12" s="20"/>
      <c r="I12" s="20"/>
    </row>
    <row r="13" spans="2:9" ht="43.5" customHeight="1" x14ac:dyDescent="0.15">
      <c r="B13" s="24">
        <f t="shared" si="0"/>
        <v>8</v>
      </c>
      <c r="C13" s="20"/>
      <c r="D13" s="21" t="s">
        <v>127</v>
      </c>
      <c r="E13" s="22" t="str">
        <f>IFERROR(VLOOKUP($D13,全動画!$B$3:$I$80,2,0),"")</f>
        <v>情報を発信する責任と影響</v>
      </c>
      <c r="F13" s="23" t="str">
        <f>IFERROR(VLOOKUP($D13,全動画!$B$3:$I$80,4,0),"")</f>
        <v>確かめなかったせいで</v>
      </c>
      <c r="G13" s="29">
        <f>IFERROR(VLOOKUP($D13,全動画!$B$3:$I$80,5,0),"")</f>
        <v>0.24652777777777779</v>
      </c>
      <c r="H13" s="20"/>
      <c r="I13" s="20"/>
    </row>
    <row r="14" spans="2:9" ht="43.5" customHeight="1" x14ac:dyDescent="0.15">
      <c r="B14" s="24">
        <f t="shared" si="0"/>
        <v>9</v>
      </c>
      <c r="C14" s="20"/>
      <c r="D14" s="21" t="s">
        <v>130</v>
      </c>
      <c r="E14" s="22" t="str">
        <f>IFERROR(VLOOKUP($D14,全動画!$B$3:$I$80,2,0),"")</f>
        <v>行き違い</v>
      </c>
      <c r="F14" s="23" t="str">
        <f>IFERROR(VLOOKUP($D14,全動画!$B$3:$I$80,4,0),"")</f>
        <v>そんな意味じゃないのに…</v>
      </c>
      <c r="G14" s="29">
        <f>IFERROR(VLOOKUP($D14,全動画!$B$3:$I$80,5,0),"")</f>
        <v>0.18888888888888888</v>
      </c>
      <c r="H14" s="20"/>
      <c r="I14" s="20"/>
    </row>
    <row r="15" spans="2:9" ht="43.5" customHeight="1" x14ac:dyDescent="0.15">
      <c r="B15" s="24">
        <f t="shared" si="0"/>
        <v>10</v>
      </c>
      <c r="C15" s="20"/>
      <c r="D15" s="21" t="s">
        <v>139</v>
      </c>
      <c r="E15" s="22" t="str">
        <f>IFERROR(VLOOKUP($D15,全動画!$B$3:$I$80,2,0),"")</f>
        <v>ミニブログ</v>
      </c>
      <c r="F15" s="23" t="str">
        <f>IFERROR(VLOOKUP($D15,全動画!$B$3:$I$80,4,0),"")</f>
        <v>気をつけて！安易な書きこみで炎上！？</v>
      </c>
      <c r="G15" s="29">
        <f>IFERROR(VLOOKUP($D15,全動画!$B$3:$I$80,5,0),"")</f>
        <v>0.38125000000000003</v>
      </c>
      <c r="H15" s="20"/>
      <c r="I15" s="20"/>
    </row>
    <row r="16" spans="2:9" ht="43.5" customHeight="1" x14ac:dyDescent="0.15">
      <c r="B16" s="24">
        <f t="shared" si="0"/>
        <v>11</v>
      </c>
      <c r="C16" s="20"/>
      <c r="D16" s="21" t="s">
        <v>141</v>
      </c>
      <c r="E16" s="22" t="str">
        <f>IFERROR(VLOOKUP($D16,全動画!$B$3:$I$80,2,0),"")</f>
        <v>電子掲示板・ブログ</v>
      </c>
      <c r="F16" s="23" t="str">
        <f>IFERROR(VLOOKUP($D16,全動画!$B$3:$I$80,4,0),"")</f>
        <v>よく考えて！その書き込みは許される？</v>
      </c>
      <c r="G16" s="29">
        <f>IFERROR(VLOOKUP($D16,全動画!$B$3:$I$80,5,0),"")</f>
        <v>0.39999999999999997</v>
      </c>
      <c r="H16" s="20"/>
      <c r="I16" s="20"/>
    </row>
    <row r="17" spans="2:9" ht="43.5" customHeight="1" x14ac:dyDescent="0.15">
      <c r="B17" s="24">
        <f t="shared" si="0"/>
        <v>12</v>
      </c>
      <c r="C17" s="20"/>
      <c r="D17" s="21" t="s">
        <v>114</v>
      </c>
      <c r="E17" s="22" t="str">
        <f>IFERROR(VLOOKUP($D17,全動画!$B$3:$I$80,2,0),"")</f>
        <v>調べ学習と著作権</v>
      </c>
      <c r="F17" s="23" t="str">
        <f>IFERROR(VLOOKUP($D17,全動画!$B$3:$I$80,4,0),"")</f>
        <v>勝手に使っていいのかな</v>
      </c>
      <c r="G17" s="29">
        <f>IFERROR(VLOOKUP($D17,全動画!$B$3:$I$80,5,0),"")</f>
        <v>0.27430555555555552</v>
      </c>
      <c r="H17" s="20"/>
      <c r="I17" s="20"/>
    </row>
    <row r="18" spans="2:9" ht="43.5" customHeight="1" x14ac:dyDescent="0.15">
      <c r="B18" s="24">
        <f t="shared" si="0"/>
        <v>13</v>
      </c>
      <c r="C18" s="20"/>
      <c r="D18" s="21" t="s">
        <v>112</v>
      </c>
      <c r="E18" s="22" t="str">
        <f>IFERROR(VLOOKUP($D18,全動画!$B$3:$I$80,2,0),"")</f>
        <v>安易な投稿で炎上</v>
      </c>
      <c r="F18" s="23" t="str">
        <f>IFERROR(VLOOKUP($D18,全動画!$B$3:$I$80,4,0),"")</f>
        <v>友達しか見ていないと思ったのに</v>
      </c>
      <c r="G18" s="29">
        <f>IFERROR(VLOOKUP($D18,全動画!$B$3:$I$80,5,0),"")</f>
        <v>0.26041666666666669</v>
      </c>
      <c r="H18" s="20"/>
      <c r="I18" s="20"/>
    </row>
    <row r="19" spans="2:9" ht="43.5" customHeight="1" x14ac:dyDescent="0.15">
      <c r="B19" s="24">
        <f t="shared" si="0"/>
        <v>14</v>
      </c>
      <c r="C19" s="20"/>
      <c r="D19" s="21" t="s">
        <v>121</v>
      </c>
      <c r="E19" s="22" t="str">
        <f>IFERROR(VLOOKUP($D19,全動画!$B$3:$I$80,2,0),"")</f>
        <v>スマホで課金</v>
      </c>
      <c r="F19" s="23" t="str">
        <f>IFERROR(VLOOKUP($D19,全動画!$B$3:$I$80,4,0),"")</f>
        <v>気が付かないうちにこんなに…！？</v>
      </c>
      <c r="G19" s="29">
        <f>IFERROR(VLOOKUP($D19,全動画!$B$3:$I$80,5,0),"")</f>
        <v>0.27638888888888885</v>
      </c>
      <c r="H19" s="20"/>
      <c r="I19" s="20"/>
    </row>
    <row r="20" spans="2:9" ht="43.5" customHeight="1" x14ac:dyDescent="0.15">
      <c r="B20" s="24">
        <f t="shared" si="0"/>
        <v>15</v>
      </c>
      <c r="C20" s="20"/>
      <c r="D20" s="21" t="s">
        <v>300</v>
      </c>
      <c r="E20" s="22" t="str">
        <f>IFERROR(VLOOKUP($D20,全動画!$B$3:$I$80,2,0),"")</f>
        <v>ネットで会う約束をしない</v>
      </c>
      <c r="F20" s="23" t="str">
        <f>IFERROR(VLOOKUP($D20,全動画!$B$3:$I$80,4,0),"")</f>
        <v>えっ！こんな人だったの！</v>
      </c>
      <c r="G20" s="29">
        <f>IFERROR(VLOOKUP($D20,全動画!$B$3:$I$80,5,0),"")</f>
        <v>0.21180555555555555</v>
      </c>
      <c r="H20" s="20"/>
      <c r="I20" s="20"/>
    </row>
    <row r="21" spans="2:9" ht="43.5" customHeight="1" x14ac:dyDescent="0.15">
      <c r="B21" s="24">
        <f t="shared" si="0"/>
        <v>16</v>
      </c>
      <c r="C21" s="20"/>
      <c r="D21" s="21" t="s">
        <v>138</v>
      </c>
      <c r="E21" s="22" t="str">
        <f>IFERROR(VLOOKUP($D21,全動画!$B$3:$I$80,2,0),"")</f>
        <v>迷惑メール・詐欺</v>
      </c>
      <c r="F21" s="23" t="str">
        <f>IFERROR(VLOOKUP($D21,全動画!$B$3:$I$80,4,0),"")</f>
        <v>気をつけて！甘い言葉は危険な罠</v>
      </c>
      <c r="G21" s="29">
        <f>IFERROR(VLOOKUP($D21,全動画!$B$3:$I$80,5,0),"")</f>
        <v>0.46388888888888885</v>
      </c>
      <c r="H21" s="20"/>
      <c r="I21" s="20"/>
    </row>
    <row r="22" spans="2:9" ht="43.5" customHeight="1" x14ac:dyDescent="0.15">
      <c r="B22" s="24">
        <f t="shared" si="0"/>
        <v>17</v>
      </c>
      <c r="C22" s="20"/>
      <c r="D22" s="21" t="s">
        <v>120</v>
      </c>
      <c r="E22" s="22" t="str">
        <f>IFERROR(VLOOKUP($D22,全動画!$B$3:$I$80,2,0),"")</f>
        <v>個人情報の管理</v>
      </c>
      <c r="F22" s="23" t="str">
        <f>IFERROR(VLOOKUP($D22,全動画!$B$3:$I$80,4,0),"")</f>
        <v>アドレス帳はだれのもの？</v>
      </c>
      <c r="G22" s="29">
        <f>IFERROR(VLOOKUP($D22,全動画!$B$3:$I$80,5,0),"")</f>
        <v>0.34722222222222227</v>
      </c>
      <c r="H22" s="20"/>
      <c r="I22" s="20"/>
    </row>
    <row r="23" spans="2:9" ht="43.5" customHeight="1" x14ac:dyDescent="0.15">
      <c r="B23" s="24">
        <f t="shared" si="0"/>
        <v>18</v>
      </c>
      <c r="C23" s="20"/>
      <c r="D23" s="21" t="s">
        <v>144</v>
      </c>
      <c r="E23" s="22" t="str">
        <f>IFERROR(VLOOKUP($D23,全動画!$B$3:$I$80,2,0),"")</f>
        <v>SNSと個人情報</v>
      </c>
      <c r="F23" s="23" t="str">
        <f>IFERROR(VLOOKUP($D23,全動画!$B$3:$I$80,4,0),"")</f>
        <v>気をつけて！個人情報がネット上に</v>
      </c>
      <c r="G23" s="29">
        <f>IFERROR(VLOOKUP($D23,全動画!$B$3:$I$80,5,0),"")</f>
        <v>0.38472222222222219</v>
      </c>
      <c r="H23" s="20"/>
      <c r="I23" s="20"/>
    </row>
    <row r="24" spans="2:9" ht="43.5" customHeight="1" x14ac:dyDescent="0.15">
      <c r="B24" s="24">
        <f t="shared" si="0"/>
        <v>19</v>
      </c>
      <c r="C24" s="20"/>
      <c r="D24" s="21" t="s">
        <v>165</v>
      </c>
      <c r="E24" s="22" t="str">
        <f>IFERROR(VLOOKUP($D24,全動画!$B$3:$I$80,2,0),"")</f>
        <v>情報通信ネットワーク</v>
      </c>
      <c r="F24" s="23" t="str">
        <f>IFERROR(VLOOKUP($D24,全動画!$B$3:$I$80,4,0),"")</f>
        <v>インターネットの基本を知ろう！</v>
      </c>
      <c r="G24" s="29">
        <f>IFERROR(VLOOKUP($D24,全動画!$B$3:$I$80,5,0),"")</f>
        <v>0.55833333333333335</v>
      </c>
      <c r="H24" s="20"/>
      <c r="I24" s="20"/>
    </row>
    <row r="25" spans="2:9" ht="43.5" customHeight="1" x14ac:dyDescent="0.15">
      <c r="B25" s="24">
        <f t="shared" si="0"/>
        <v>20</v>
      </c>
      <c r="C25" s="20"/>
      <c r="D25" s="21" t="s">
        <v>126</v>
      </c>
      <c r="E25" s="22" t="str">
        <f>IFERROR(VLOOKUP($D25,全動画!$B$3:$I$80,2,0),"")</f>
        <v>SNSでのなりすまし</v>
      </c>
      <c r="F25" s="23" t="str">
        <f>IFERROR(VLOOKUP($D25,全動画!$B$3:$I$80,4,0),"")</f>
        <v>名前や写真を送ってしまうと…</v>
      </c>
      <c r="G25" s="29">
        <f>IFERROR(VLOOKUP($D25,全動画!$B$3:$I$80,5,0),"")</f>
        <v>0.25</v>
      </c>
      <c r="H25" s="20"/>
      <c r="I25" s="20"/>
    </row>
    <row r="26" spans="2:9" ht="43.5" customHeight="1" x14ac:dyDescent="0.15">
      <c r="B26" s="24">
        <f t="shared" si="0"/>
        <v>21</v>
      </c>
      <c r="C26" s="20"/>
      <c r="D26" s="21" t="s">
        <v>124</v>
      </c>
      <c r="E26" s="22" t="str">
        <f>IFERROR(VLOOKUP($D26,全動画!$B$3:$I$80,2,0),"")</f>
        <v>詐欺アプリのダウンロード</v>
      </c>
      <c r="F26" s="23" t="str">
        <f>IFERROR(VLOOKUP($D26,全動画!$B$3:$I$80,4,0),"")</f>
        <v>そのアプリは本当に安全？</v>
      </c>
      <c r="G26" s="29">
        <f>IFERROR(VLOOKUP($D26,全動画!$B$3:$I$80,5,0),"")</f>
        <v>0.19652777777777777</v>
      </c>
      <c r="H26" s="20"/>
      <c r="I26" s="20"/>
    </row>
    <row r="27" spans="2:9" ht="43.5" customHeight="1" x14ac:dyDescent="0.15">
      <c r="B27" s="24">
        <f t="shared" si="0"/>
        <v>22</v>
      </c>
      <c r="C27" s="20"/>
      <c r="D27" s="21" t="s">
        <v>136</v>
      </c>
      <c r="E27" s="22" t="str">
        <f>IFERROR(VLOOKUP($D27,全動画!$B$3:$I$80,2,0),"")</f>
        <v>ネットでの誹謗中傷</v>
      </c>
      <c r="F27" s="23" t="str">
        <f>IFERROR(VLOOKUP($D27,全動画!$B$3:$I$80,4,0),"")</f>
        <v>軽い気持ちで書いたら</v>
      </c>
      <c r="G27" s="29">
        <f>IFERROR(VLOOKUP($D27,全動画!$B$3:$I$80,5,0),"")</f>
        <v>0.20277777777777781</v>
      </c>
      <c r="H27" s="20"/>
      <c r="I27" s="20"/>
    </row>
    <row r="28" spans="2:9" ht="43.5" customHeight="1" x14ac:dyDescent="0.15">
      <c r="B28" s="24">
        <f t="shared" si="0"/>
        <v>23</v>
      </c>
      <c r="C28" s="20"/>
      <c r="D28" s="21" t="s">
        <v>128</v>
      </c>
      <c r="E28" s="22" t="str">
        <f>IFERROR(VLOOKUP($D28,全動画!$B$3:$I$80,2,0),"")</f>
        <v>ネットショッピング</v>
      </c>
      <c r="F28" s="23" t="str">
        <f>IFERROR(VLOOKUP($D28,全動画!$B$3:$I$80,4,0),"")</f>
        <v>とどいたけれど…</v>
      </c>
      <c r="G28" s="29">
        <f>IFERROR(VLOOKUP($D28,全動画!$B$3:$I$80,5,0),"")</f>
        <v>0.24027777777777778</v>
      </c>
      <c r="H28" s="20"/>
      <c r="I28" s="20"/>
    </row>
    <row r="29" spans="2:9" ht="43.5" customHeight="1" x14ac:dyDescent="0.15">
      <c r="B29" s="24">
        <f t="shared" si="0"/>
        <v>24</v>
      </c>
      <c r="C29" s="20"/>
      <c r="D29" s="21" t="s">
        <v>135</v>
      </c>
      <c r="E29" s="22" t="str">
        <f>IFERROR(VLOOKUP($D29,全動画!$B$3:$I$80,2,0),"")</f>
        <v>ネットいじめ</v>
      </c>
      <c r="F29" s="23" t="str">
        <f>IFERROR(VLOOKUP($D29,全動画!$B$3:$I$80,4,0),"")</f>
        <v>ネットいじめは絶対やめよう</v>
      </c>
      <c r="G29" s="29">
        <f>IFERROR(VLOOKUP($D29,全動画!$B$3:$I$80,5,0),"")</f>
        <v>0.35416666666666669</v>
      </c>
      <c r="H29" s="20"/>
      <c r="I29" s="20"/>
    </row>
    <row r="30" spans="2:9" ht="43.5" customHeight="1" x14ac:dyDescent="0.15">
      <c r="B30" s="24">
        <f t="shared" si="0"/>
        <v>25</v>
      </c>
      <c r="C30" s="20"/>
      <c r="D30" s="21" t="s">
        <v>269</v>
      </c>
      <c r="E30" s="22" t="str">
        <f>IFERROR(VLOOKUP($D30,全動画!$B$3:$I$80,2,0),"")</f>
        <v>ネットでの正義感</v>
      </c>
      <c r="F30" s="23" t="str">
        <f>IFERROR(VLOOKUP($D30,全動画!$B$3:$I$80,4,0),"")</f>
        <v>それって本当に正しいの？</v>
      </c>
      <c r="G30" s="29">
        <f>IFERROR(VLOOKUP($D30,全動画!$B$3:$I$80,5,0),"")</f>
        <v>0.28333333333333333</v>
      </c>
      <c r="H30" s="20"/>
      <c r="I30" s="20"/>
    </row>
    <row r="31" spans="2:9" ht="43.5" customHeight="1" x14ac:dyDescent="0.15">
      <c r="B31" s="24">
        <f t="shared" si="0"/>
        <v>26</v>
      </c>
      <c r="C31" s="20"/>
      <c r="D31" s="21" t="s">
        <v>106</v>
      </c>
      <c r="E31" s="22" t="str">
        <f>IFERROR(VLOOKUP($D31,全動画!$B$3:$I$80,2,0),"")</f>
        <v>著作権の基本</v>
      </c>
      <c r="F31" s="23" t="str">
        <f>IFERROR(VLOOKUP($D31,全動画!$B$3:$I$80,4,0),"")</f>
        <v>著作権の基本を知ろう！</v>
      </c>
      <c r="G31" s="29">
        <f>IFERROR(VLOOKUP($D31,全動画!$B$3:$I$80,5,0),"")</f>
        <v>0.54999999999999993</v>
      </c>
      <c r="H31" s="20"/>
      <c r="I31" s="20"/>
    </row>
    <row r="32" spans="2:9" ht="43.5" customHeight="1" x14ac:dyDescent="0.15">
      <c r="B32" s="24">
        <f t="shared" ref="B32:B37" si="1">IF(D32="","",ROW()-5)</f>
        <v>27</v>
      </c>
      <c r="C32" s="20"/>
      <c r="D32" s="21" t="s">
        <v>116</v>
      </c>
      <c r="E32" s="22" t="str">
        <f>IFERROR(VLOOKUP($D32,全動画!$B$3:$I$80,2,0),"")</f>
        <v>フィルタリング</v>
      </c>
      <c r="F32" s="23" t="str">
        <f>IFERROR(VLOOKUP($D32,全動画!$B$3:$I$80,4,0),"")</f>
        <v>こんなの見たくなかったのに</v>
      </c>
      <c r="G32" s="29">
        <f>IFERROR(VLOOKUP($D32,全動画!$B$3:$I$80,5,0),"")</f>
        <v>0.24374999999999999</v>
      </c>
      <c r="H32" s="20"/>
      <c r="I32" s="20"/>
    </row>
    <row r="33" spans="2:9" ht="43.5" customHeight="1" x14ac:dyDescent="0.15">
      <c r="B33" s="24">
        <f t="shared" si="1"/>
        <v>28</v>
      </c>
      <c r="C33" s="20"/>
      <c r="D33" s="21" t="s">
        <v>119</v>
      </c>
      <c r="E33" s="22" t="str">
        <f>IFERROR(VLOOKUP($D33,全動画!$B$3:$I$80,2,0),"")</f>
        <v>アプリのインストール</v>
      </c>
      <c r="F33" s="23" t="str">
        <f>IFERROR(VLOOKUP($D33,全動画!$B$3:$I$80,4,0),"")</f>
        <v>このアプリでいいよね？</v>
      </c>
      <c r="G33" s="29">
        <f>IFERROR(VLOOKUP($D33,全動画!$B$3:$I$80,5,0),"")</f>
        <v>0.24444444444444446</v>
      </c>
      <c r="H33" s="20"/>
      <c r="I33" s="20"/>
    </row>
    <row r="34" spans="2:9" ht="43.5" customHeight="1" x14ac:dyDescent="0.15">
      <c r="B34" s="24">
        <f t="shared" si="1"/>
        <v>29</v>
      </c>
      <c r="C34" s="20"/>
      <c r="D34" s="21" t="s">
        <v>150</v>
      </c>
      <c r="E34" s="22" t="str">
        <f>IFERROR(VLOOKUP($D34,全動画!$B$3:$I$80,2,0),"")</f>
        <v>携帯ゲーム機</v>
      </c>
      <c r="F34" s="23" t="str">
        <f>IFERROR(VLOOKUP($D34,全動画!$B$3:$I$80,4,0),"")</f>
        <v>ネットで知り合ったトモダチ</v>
      </c>
      <c r="G34" s="29">
        <f>IFERROR(VLOOKUP($D34,全動画!$B$3:$I$80,5,0),"")</f>
        <v>0.2902777777777778</v>
      </c>
      <c r="H34" s="20"/>
      <c r="I34" s="20"/>
    </row>
    <row r="35" spans="2:9" ht="43.5" customHeight="1" x14ac:dyDescent="0.15">
      <c r="B35" s="24">
        <f t="shared" si="1"/>
        <v>30</v>
      </c>
      <c r="C35" s="20"/>
      <c r="D35" s="21" t="s">
        <v>140</v>
      </c>
      <c r="E35" s="22" t="str">
        <f>IFERROR(VLOOKUP($D35,全動画!$B$3:$I$80,2,0),"")</f>
        <v>ネット依存・メール依存</v>
      </c>
      <c r="F35" s="23" t="str">
        <f>IFERROR(VLOOKUP($D35,全動画!$B$3:$I$80,4,0),"")</f>
        <v>よく考えて！その使い方でだいじょうぶ？</v>
      </c>
      <c r="G35" s="29">
        <f>IFERROR(VLOOKUP($D35,全動画!$B$3:$I$80,5,0),"")</f>
        <v>0.44930555555555557</v>
      </c>
      <c r="H35" s="20"/>
      <c r="I35" s="20"/>
    </row>
    <row r="36" spans="2:9" ht="43.5" customHeight="1" x14ac:dyDescent="0.15">
      <c r="B36" s="24">
        <f t="shared" si="1"/>
        <v>31</v>
      </c>
      <c r="C36" s="20"/>
      <c r="D36" s="21" t="s">
        <v>306</v>
      </c>
      <c r="E36" s="22" t="str">
        <f>IFERROR(VLOOKUP($D36,全動画!$B$3:$I$80,2,0),"")</f>
        <v>疑似体験　フィッシング詐欺</v>
      </c>
      <c r="F36" s="23" t="str">
        <f>IFERROR(VLOOKUP($D36,全動画!$B$3:$I$80,4,0),"")</f>
        <v>フィッシング詐欺</v>
      </c>
      <c r="G36" s="29">
        <f>IFERROR(VLOOKUP($D36,全動画!$B$3:$I$80,5,0),"")</f>
        <v>2.361111111111111E-2</v>
      </c>
      <c r="H36" s="20"/>
      <c r="I36" s="20"/>
    </row>
    <row r="37" spans="2:9" ht="43.5" customHeight="1" x14ac:dyDescent="0.15">
      <c r="B37" s="24">
        <f t="shared" si="1"/>
        <v>32</v>
      </c>
      <c r="C37" s="20"/>
      <c r="D37" s="21" t="s">
        <v>274</v>
      </c>
      <c r="E37" s="22" t="str">
        <f>IFERROR(VLOOKUP($D37,全動画!$B$3:$I$80,2,0),"")</f>
        <v>疑似体験　ワンクリック詐欺</v>
      </c>
      <c r="F37" s="23" t="str">
        <f>IFERROR(VLOOKUP($D37,全動画!$B$3:$I$80,4,0),"")</f>
        <v>ワンクリック詐欺</v>
      </c>
      <c r="G37" s="29">
        <f>IFERROR(VLOOKUP($D37,全動画!$B$3:$I$80,5,0),"")</f>
        <v>1.6666666666666666E-2</v>
      </c>
      <c r="H37" s="20"/>
      <c r="I37" s="20"/>
    </row>
    <row r="38" spans="2:9" ht="43.5" customHeight="1" x14ac:dyDescent="0.15">
      <c r="B38" s="24" t="str">
        <f t="shared" ref="B38:B45" si="2">IF(D38="","",ROW()-5)</f>
        <v/>
      </c>
      <c r="C38" s="20"/>
      <c r="D38" s="21"/>
      <c r="E38" s="22" t="str">
        <f>IFERROR(VLOOKUP($D38,全動画!$B$3:$I$80,2,0),"")</f>
        <v/>
      </c>
      <c r="F38" s="23" t="str">
        <f>IFERROR(VLOOKUP($D38,全動画!$B$3:$I$80,4,0),"")</f>
        <v/>
      </c>
      <c r="G38" s="29" t="str">
        <f>IFERROR(VLOOKUP($D38,全動画!$B$3:$I$80,5,0),"")</f>
        <v/>
      </c>
      <c r="H38" s="20"/>
      <c r="I38" s="20"/>
    </row>
    <row r="39" spans="2:9" ht="43.5" customHeight="1" x14ac:dyDescent="0.15">
      <c r="B39" s="24" t="str">
        <f t="shared" si="2"/>
        <v/>
      </c>
      <c r="C39" s="20"/>
      <c r="D39" s="21"/>
      <c r="E39" s="22" t="str">
        <f>IFERROR(VLOOKUP($D39,全動画!$B$3:$I$80,2,0),"")</f>
        <v/>
      </c>
      <c r="F39" s="23" t="str">
        <f>IFERROR(VLOOKUP($D39,全動画!$B$3:$I$80,4,0),"")</f>
        <v/>
      </c>
      <c r="G39" s="29" t="str">
        <f>IFERROR(VLOOKUP($D39,全動画!$B$3:$I$80,5,0),"")</f>
        <v/>
      </c>
      <c r="H39" s="20"/>
      <c r="I39" s="20"/>
    </row>
    <row r="40" spans="2:9" ht="43.5" customHeight="1" x14ac:dyDescent="0.15">
      <c r="B40" s="24" t="str">
        <f t="shared" si="2"/>
        <v/>
      </c>
      <c r="C40" s="20"/>
      <c r="D40" s="21"/>
      <c r="E40" s="22" t="str">
        <f>IFERROR(VLOOKUP($D40,全動画!$B$3:$I$80,2,0),"")</f>
        <v/>
      </c>
      <c r="F40" s="23" t="str">
        <f>IFERROR(VLOOKUP($D40,全動画!$B$3:$I$80,4,0),"")</f>
        <v/>
      </c>
      <c r="G40" s="29" t="str">
        <f>IFERROR(VLOOKUP($D40,全動画!$B$3:$I$80,5,0),"")</f>
        <v/>
      </c>
      <c r="H40" s="20"/>
      <c r="I40" s="20"/>
    </row>
    <row r="41" spans="2:9" ht="43.5" customHeight="1" x14ac:dyDescent="0.15">
      <c r="B41" s="24" t="str">
        <f t="shared" si="2"/>
        <v/>
      </c>
      <c r="C41" s="20"/>
      <c r="D41" s="21"/>
      <c r="E41" s="22" t="str">
        <f>IFERROR(VLOOKUP($D41,全動画!$B$3:$I$80,2,0),"")</f>
        <v/>
      </c>
      <c r="F41" s="23" t="str">
        <f>IFERROR(VLOOKUP($D41,全動画!$B$3:$I$80,4,0),"")</f>
        <v/>
      </c>
      <c r="G41" s="29" t="str">
        <f>IFERROR(VLOOKUP($D41,全動画!$B$3:$I$80,5,0),"")</f>
        <v/>
      </c>
      <c r="H41" s="20"/>
      <c r="I41" s="20"/>
    </row>
    <row r="42" spans="2:9" ht="43.5" customHeight="1" x14ac:dyDescent="0.15">
      <c r="B42" s="24" t="str">
        <f t="shared" si="2"/>
        <v/>
      </c>
      <c r="C42" s="20"/>
      <c r="D42" s="21"/>
      <c r="E42" s="22" t="str">
        <f>IFERROR(VLOOKUP($D42,全動画!$B$3:$I$80,2,0),"")</f>
        <v/>
      </c>
      <c r="F42" s="23" t="str">
        <f>IFERROR(VLOOKUP($D42,全動画!$B$3:$I$80,4,0),"")</f>
        <v/>
      </c>
      <c r="G42" s="29" t="str">
        <f>IFERROR(VLOOKUP($D42,全動画!$B$3:$I$80,5,0),"")</f>
        <v/>
      </c>
      <c r="H42" s="20"/>
      <c r="I42" s="20"/>
    </row>
    <row r="43" spans="2:9" ht="43.5" customHeight="1" x14ac:dyDescent="0.15">
      <c r="B43" s="24" t="str">
        <f t="shared" si="2"/>
        <v/>
      </c>
      <c r="C43" s="20"/>
      <c r="D43" s="21"/>
      <c r="E43" s="22" t="str">
        <f>IFERROR(VLOOKUP($D43,全動画!$B$3:$I$80,2,0),"")</f>
        <v/>
      </c>
      <c r="F43" s="23" t="str">
        <f>IFERROR(VLOOKUP($D43,全動画!$B$3:$I$80,4,0),"")</f>
        <v/>
      </c>
      <c r="G43" s="29" t="str">
        <f>IFERROR(VLOOKUP($D43,全動画!$B$3:$I$80,5,0),"")</f>
        <v/>
      </c>
      <c r="H43" s="20"/>
      <c r="I43" s="20"/>
    </row>
    <row r="44" spans="2:9" ht="43.5" customHeight="1" x14ac:dyDescent="0.15">
      <c r="B44" s="24" t="str">
        <f t="shared" si="2"/>
        <v/>
      </c>
      <c r="C44" s="20"/>
      <c r="D44" s="21"/>
      <c r="E44" s="22" t="str">
        <f>IFERROR(VLOOKUP($D44,全動画!$B$3:$I$80,2,0),"")</f>
        <v/>
      </c>
      <c r="F44" s="23" t="str">
        <f>IFERROR(VLOOKUP($D44,全動画!$B$3:$I$80,4,0),"")</f>
        <v/>
      </c>
      <c r="G44" s="29" t="str">
        <f>IFERROR(VLOOKUP($D44,全動画!$B$3:$I$80,5,0),"")</f>
        <v/>
      </c>
      <c r="H44" s="20"/>
      <c r="I44" s="20"/>
    </row>
    <row r="45" spans="2:9" ht="43.5" customHeight="1" x14ac:dyDescent="0.15">
      <c r="B45" s="24" t="str">
        <f t="shared" si="2"/>
        <v/>
      </c>
      <c r="C45" s="20"/>
      <c r="D45" s="21"/>
      <c r="E45" s="22" t="str">
        <f>IFERROR(VLOOKUP($D45,全動画!$B$3:$I$80,2,0),"")</f>
        <v/>
      </c>
      <c r="F45" s="23" t="str">
        <f>IFERROR(VLOOKUP($D45,全動画!$B$3:$I$80,4,0),"")</f>
        <v/>
      </c>
      <c r="G45" s="29" t="str">
        <f>IFERROR(VLOOKUP($D45,全動画!$B$3:$I$80,5,0),"")</f>
        <v/>
      </c>
      <c r="H45" s="20"/>
      <c r="I45"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75" orientation="portrait" r:id="rId1"/>
  <rowBreaks count="1" manualBreakCount="1">
    <brk id="27"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80" zoomScaleNormal="80" zoomScaleSheetLayoutView="80" workbookViewId="0">
      <selection activeCell="D1" sqref="D1"/>
    </sheetView>
  </sheetViews>
  <sheetFormatPr defaultRowHeight="16.5" x14ac:dyDescent="0.1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x14ac:dyDescent="0.15">
      <c r="D1" s="38" t="s">
        <v>375</v>
      </c>
    </row>
    <row r="2" spans="2:9" ht="51.75" customHeight="1" x14ac:dyDescent="0.15">
      <c r="C2" s="26" t="s">
        <v>310</v>
      </c>
      <c r="D2" s="26"/>
      <c r="E2" s="26"/>
      <c r="F2" s="26"/>
      <c r="G2" s="26"/>
      <c r="H2" s="26"/>
      <c r="I2" s="17"/>
    </row>
    <row r="3" spans="2:9" ht="43.5" customHeight="1" x14ac:dyDescent="0.15">
      <c r="E3" s="27" t="s">
        <v>308</v>
      </c>
      <c r="F3" s="27"/>
      <c r="G3" s="27"/>
      <c r="H3" s="27"/>
      <c r="I3" s="27"/>
    </row>
    <row r="4" spans="2:9" ht="11.25" customHeight="1" x14ac:dyDescent="0.15"/>
    <row r="5" spans="2:9" ht="43.5" customHeight="1" x14ac:dyDescent="0.15">
      <c r="B5" s="18" t="s">
        <v>56</v>
      </c>
      <c r="C5" s="18" t="s">
        <v>0</v>
      </c>
      <c r="D5" s="19" t="s">
        <v>307</v>
      </c>
      <c r="E5" s="19" t="s">
        <v>309</v>
      </c>
      <c r="F5" s="18" t="s">
        <v>36</v>
      </c>
      <c r="G5" s="18" t="s">
        <v>372</v>
      </c>
      <c r="H5" s="19" t="s">
        <v>1</v>
      </c>
      <c r="I5" s="19" t="s">
        <v>2</v>
      </c>
    </row>
    <row r="6" spans="2:9" ht="43.5" customHeight="1" x14ac:dyDescent="0.15">
      <c r="B6" s="24">
        <f>IF(D6="","",ROW()-5)</f>
        <v>1</v>
      </c>
      <c r="C6" s="20"/>
      <c r="D6" s="21" t="s">
        <v>127</v>
      </c>
      <c r="E6" s="22" t="str">
        <f>IFERROR(VLOOKUP($D6,全動画!$B$3:$I$80,2,0),"")</f>
        <v>情報を発信する責任と影響</v>
      </c>
      <c r="F6" s="23" t="str">
        <f>IFERROR(VLOOKUP($D6,全動画!$B$3:$I$80,4,0),"")</f>
        <v>確かめなかったせいで</v>
      </c>
      <c r="G6" s="29">
        <f>IFERROR(VLOOKUP($D6,全動画!$B$3:$I$80,5,0),"")</f>
        <v>0.24652777777777779</v>
      </c>
      <c r="H6" s="20"/>
      <c r="I6" s="20"/>
    </row>
    <row r="7" spans="2:9" ht="43.5" customHeight="1" x14ac:dyDescent="0.15">
      <c r="B7" s="24">
        <f t="shared" ref="B7:B37" si="0">IF(D7="","",ROW()-5)</f>
        <v>2</v>
      </c>
      <c r="C7" s="20"/>
      <c r="D7" s="21" t="s">
        <v>130</v>
      </c>
      <c r="E7" s="22" t="str">
        <f>IFERROR(VLOOKUP($D7,全動画!$B$3:$I$80,2,0),"")</f>
        <v>行き違い</v>
      </c>
      <c r="F7" s="23" t="str">
        <f>IFERROR(VLOOKUP($D7,全動画!$B$3:$I$80,4,0),"")</f>
        <v>そんな意味じゃないのに…</v>
      </c>
      <c r="G7" s="29">
        <f>IFERROR(VLOOKUP($D7,全動画!$B$3:$I$80,5,0),"")</f>
        <v>0.18888888888888888</v>
      </c>
      <c r="H7" s="20"/>
      <c r="I7" s="20"/>
    </row>
    <row r="8" spans="2:9" ht="43.5" customHeight="1" x14ac:dyDescent="0.15">
      <c r="B8" s="24">
        <f t="shared" si="0"/>
        <v>3</v>
      </c>
      <c r="C8" s="20"/>
      <c r="D8" s="21" t="s">
        <v>139</v>
      </c>
      <c r="E8" s="22" t="str">
        <f>IFERROR(VLOOKUP($D8,全動画!$B$3:$I$80,2,0),"")</f>
        <v>ミニブログ</v>
      </c>
      <c r="F8" s="23" t="str">
        <f>IFERROR(VLOOKUP($D8,全動画!$B$3:$I$80,4,0),"")</f>
        <v>気をつけて！安易な書きこみで炎上！？</v>
      </c>
      <c r="G8" s="29">
        <f>IFERROR(VLOOKUP($D8,全動画!$B$3:$I$80,5,0),"")</f>
        <v>0.38125000000000003</v>
      </c>
      <c r="H8" s="20"/>
      <c r="I8" s="20"/>
    </row>
    <row r="9" spans="2:9" ht="43.5" customHeight="1" x14ac:dyDescent="0.15">
      <c r="B9" s="24">
        <f t="shared" si="0"/>
        <v>4</v>
      </c>
      <c r="C9" s="20"/>
      <c r="D9" s="21" t="s">
        <v>141</v>
      </c>
      <c r="E9" s="22" t="str">
        <f>IFERROR(VLOOKUP($D9,全動画!$B$3:$I$80,2,0),"")</f>
        <v>電子掲示板・ブログ</v>
      </c>
      <c r="F9" s="23" t="str">
        <f>IFERROR(VLOOKUP($D9,全動画!$B$3:$I$80,4,0),"")</f>
        <v>よく考えて！その書き込みは許される？</v>
      </c>
      <c r="G9" s="29">
        <f>IFERROR(VLOOKUP($D9,全動画!$B$3:$I$80,5,0),"")</f>
        <v>0.39999999999999997</v>
      </c>
      <c r="H9" s="20"/>
      <c r="I9" s="20"/>
    </row>
    <row r="10" spans="2:9" ht="43.5" customHeight="1" x14ac:dyDescent="0.15">
      <c r="B10" s="24">
        <f t="shared" si="0"/>
        <v>5</v>
      </c>
      <c r="C10" s="20"/>
      <c r="D10" s="21" t="s">
        <v>114</v>
      </c>
      <c r="E10" s="22" t="str">
        <f>IFERROR(VLOOKUP($D10,全動画!$B$3:$I$80,2,0),"")</f>
        <v>調べ学習と著作権</v>
      </c>
      <c r="F10" s="23" t="str">
        <f>IFERROR(VLOOKUP($D10,全動画!$B$3:$I$80,4,0),"")</f>
        <v>勝手に使っていいのかな</v>
      </c>
      <c r="G10" s="29">
        <f>IFERROR(VLOOKUP($D10,全動画!$B$3:$I$80,5,0),"")</f>
        <v>0.27430555555555552</v>
      </c>
      <c r="H10" s="20"/>
      <c r="I10" s="20"/>
    </row>
    <row r="11" spans="2:9" ht="43.5" customHeight="1" x14ac:dyDescent="0.15">
      <c r="B11" s="24">
        <f t="shared" si="0"/>
        <v>6</v>
      </c>
      <c r="C11" s="20"/>
      <c r="D11" s="21" t="s">
        <v>112</v>
      </c>
      <c r="E11" s="22" t="str">
        <f>IFERROR(VLOOKUP($D11,全動画!$B$3:$I$80,2,0),"")</f>
        <v>安易な投稿で炎上</v>
      </c>
      <c r="F11" s="23" t="str">
        <f>IFERROR(VLOOKUP($D11,全動画!$B$3:$I$80,4,0),"")</f>
        <v>友達しか見ていないと思ったのに</v>
      </c>
      <c r="G11" s="29">
        <f>IFERROR(VLOOKUP($D11,全動画!$B$3:$I$80,5,0),"")</f>
        <v>0.26041666666666669</v>
      </c>
      <c r="H11" s="20"/>
      <c r="I11" s="20"/>
    </row>
    <row r="12" spans="2:9" ht="43.5" customHeight="1" x14ac:dyDescent="0.15">
      <c r="B12" s="24">
        <f t="shared" si="0"/>
        <v>7</v>
      </c>
      <c r="C12" s="20"/>
      <c r="D12" s="21" t="s">
        <v>121</v>
      </c>
      <c r="E12" s="22" t="str">
        <f>IFERROR(VLOOKUP($D12,全動画!$B$3:$I$80,2,0),"")</f>
        <v>スマホで課金</v>
      </c>
      <c r="F12" s="23" t="str">
        <f>IFERROR(VLOOKUP($D12,全動画!$B$3:$I$80,4,0),"")</f>
        <v>気が付かないうちにこんなに…！？</v>
      </c>
      <c r="G12" s="29">
        <f>IFERROR(VLOOKUP($D12,全動画!$B$3:$I$80,5,0),"")</f>
        <v>0.27638888888888885</v>
      </c>
      <c r="H12" s="20"/>
      <c r="I12" s="20"/>
    </row>
    <row r="13" spans="2:9" ht="43.5" customHeight="1" x14ac:dyDescent="0.15">
      <c r="B13" s="24">
        <f t="shared" si="0"/>
        <v>8</v>
      </c>
      <c r="C13" s="20"/>
      <c r="D13" s="21" t="s">
        <v>300</v>
      </c>
      <c r="E13" s="22" t="str">
        <f>IFERROR(VLOOKUP($D13,全動画!$B$3:$I$80,2,0),"")</f>
        <v>ネットで会う約束をしない</v>
      </c>
      <c r="F13" s="23" t="str">
        <f>IFERROR(VLOOKUP($D13,全動画!$B$3:$I$80,4,0),"")</f>
        <v>えっ！こんな人だったの！</v>
      </c>
      <c r="G13" s="29">
        <f>IFERROR(VLOOKUP($D13,全動画!$B$3:$I$80,5,0),"")</f>
        <v>0.21180555555555555</v>
      </c>
      <c r="H13" s="20"/>
      <c r="I13" s="20"/>
    </row>
    <row r="14" spans="2:9" ht="43.5" customHeight="1" x14ac:dyDescent="0.15">
      <c r="B14" s="24">
        <f t="shared" si="0"/>
        <v>9</v>
      </c>
      <c r="C14" s="20"/>
      <c r="D14" s="21" t="s">
        <v>138</v>
      </c>
      <c r="E14" s="22" t="str">
        <f>IFERROR(VLOOKUP($D14,全動画!$B$3:$I$80,2,0),"")</f>
        <v>迷惑メール・詐欺</v>
      </c>
      <c r="F14" s="23" t="str">
        <f>IFERROR(VLOOKUP($D14,全動画!$B$3:$I$80,4,0),"")</f>
        <v>気をつけて！甘い言葉は危険な罠</v>
      </c>
      <c r="G14" s="29">
        <f>IFERROR(VLOOKUP($D14,全動画!$B$3:$I$80,5,0),"")</f>
        <v>0.46388888888888885</v>
      </c>
      <c r="H14" s="20"/>
      <c r="I14" s="20"/>
    </row>
    <row r="15" spans="2:9" ht="43.5" customHeight="1" x14ac:dyDescent="0.15">
      <c r="B15" s="24">
        <f t="shared" si="0"/>
        <v>10</v>
      </c>
      <c r="C15" s="20"/>
      <c r="D15" s="21" t="s">
        <v>120</v>
      </c>
      <c r="E15" s="22" t="str">
        <f>IFERROR(VLOOKUP($D15,全動画!$B$3:$I$80,2,0),"")</f>
        <v>個人情報の管理</v>
      </c>
      <c r="F15" s="23" t="str">
        <f>IFERROR(VLOOKUP($D15,全動画!$B$3:$I$80,4,0),"")</f>
        <v>アドレス帳はだれのもの？</v>
      </c>
      <c r="G15" s="29">
        <f>IFERROR(VLOOKUP($D15,全動画!$B$3:$I$80,5,0),"")</f>
        <v>0.34722222222222227</v>
      </c>
      <c r="H15" s="20"/>
      <c r="I15" s="20"/>
    </row>
    <row r="16" spans="2:9" ht="43.5" customHeight="1" x14ac:dyDescent="0.15">
      <c r="B16" s="24">
        <f t="shared" si="0"/>
        <v>11</v>
      </c>
      <c r="C16" s="20"/>
      <c r="D16" s="21" t="s">
        <v>144</v>
      </c>
      <c r="E16" s="22" t="str">
        <f>IFERROR(VLOOKUP($D16,全動画!$B$3:$I$80,2,0),"")</f>
        <v>SNSと個人情報</v>
      </c>
      <c r="F16" s="23" t="str">
        <f>IFERROR(VLOOKUP($D16,全動画!$B$3:$I$80,4,0),"")</f>
        <v>気をつけて！個人情報がネット上に</v>
      </c>
      <c r="G16" s="29">
        <f>IFERROR(VLOOKUP($D16,全動画!$B$3:$I$80,5,0),"")</f>
        <v>0.38472222222222219</v>
      </c>
      <c r="H16" s="20"/>
      <c r="I16" s="20"/>
    </row>
    <row r="17" spans="2:9" ht="43.5" customHeight="1" x14ac:dyDescent="0.15">
      <c r="B17" s="24">
        <f t="shared" si="0"/>
        <v>12</v>
      </c>
      <c r="C17" s="20"/>
      <c r="D17" s="21" t="s">
        <v>165</v>
      </c>
      <c r="E17" s="22" t="str">
        <f>IFERROR(VLOOKUP($D17,全動画!$B$3:$I$80,2,0),"")</f>
        <v>情報通信ネットワーク</v>
      </c>
      <c r="F17" s="23" t="str">
        <f>IFERROR(VLOOKUP($D17,全動画!$B$3:$I$80,4,0),"")</f>
        <v>インターネットの基本を知ろう！</v>
      </c>
      <c r="G17" s="29">
        <f>IFERROR(VLOOKUP($D17,全動画!$B$3:$I$80,5,0),"")</f>
        <v>0.55833333333333335</v>
      </c>
      <c r="H17" s="20"/>
      <c r="I17" s="20"/>
    </row>
    <row r="18" spans="2:9" ht="43.5" customHeight="1" x14ac:dyDescent="0.15">
      <c r="B18" s="24">
        <f t="shared" si="0"/>
        <v>13</v>
      </c>
      <c r="C18" s="20"/>
      <c r="D18" s="21" t="s">
        <v>126</v>
      </c>
      <c r="E18" s="22" t="str">
        <f>IFERROR(VLOOKUP($D18,全動画!$B$3:$I$80,2,0),"")</f>
        <v>SNSでのなりすまし</v>
      </c>
      <c r="F18" s="23" t="str">
        <f>IFERROR(VLOOKUP($D18,全動画!$B$3:$I$80,4,0),"")</f>
        <v>名前や写真を送ってしまうと…</v>
      </c>
      <c r="G18" s="29">
        <f>IFERROR(VLOOKUP($D18,全動画!$B$3:$I$80,5,0),"")</f>
        <v>0.25</v>
      </c>
      <c r="H18" s="20"/>
      <c r="I18" s="20"/>
    </row>
    <row r="19" spans="2:9" ht="43.5" customHeight="1" x14ac:dyDescent="0.15">
      <c r="B19" s="24">
        <f t="shared" si="0"/>
        <v>14</v>
      </c>
      <c r="C19" s="20"/>
      <c r="D19" s="21" t="s">
        <v>124</v>
      </c>
      <c r="E19" s="22" t="str">
        <f>IFERROR(VLOOKUP($D19,全動画!$B$3:$I$80,2,0),"")</f>
        <v>詐欺アプリのダウンロード</v>
      </c>
      <c r="F19" s="23" t="str">
        <f>IFERROR(VLOOKUP($D19,全動画!$B$3:$I$80,4,0),"")</f>
        <v>そのアプリは本当に安全？</v>
      </c>
      <c r="G19" s="29">
        <f>IFERROR(VLOOKUP($D19,全動画!$B$3:$I$80,5,0),"")</f>
        <v>0.19652777777777777</v>
      </c>
      <c r="H19" s="20"/>
      <c r="I19" s="20"/>
    </row>
    <row r="20" spans="2:9" ht="43.5" customHeight="1" x14ac:dyDescent="0.15">
      <c r="B20" s="24">
        <f t="shared" si="0"/>
        <v>15</v>
      </c>
      <c r="C20" s="20"/>
      <c r="D20" s="21" t="s">
        <v>136</v>
      </c>
      <c r="E20" s="22" t="str">
        <f>IFERROR(VLOOKUP($D20,全動画!$B$3:$I$80,2,0),"")</f>
        <v>ネットでの誹謗中傷</v>
      </c>
      <c r="F20" s="23" t="str">
        <f>IFERROR(VLOOKUP($D20,全動画!$B$3:$I$80,4,0),"")</f>
        <v>軽い気持ちで書いたら</v>
      </c>
      <c r="G20" s="29">
        <f>IFERROR(VLOOKUP($D20,全動画!$B$3:$I$80,5,0),"")</f>
        <v>0.20277777777777781</v>
      </c>
      <c r="H20" s="20"/>
      <c r="I20" s="20"/>
    </row>
    <row r="21" spans="2:9" ht="43.5" customHeight="1" x14ac:dyDescent="0.15">
      <c r="B21" s="24">
        <f t="shared" si="0"/>
        <v>16</v>
      </c>
      <c r="C21" s="20"/>
      <c r="D21" s="21" t="s">
        <v>128</v>
      </c>
      <c r="E21" s="22" t="str">
        <f>IFERROR(VLOOKUP($D21,全動画!$B$3:$I$80,2,0),"")</f>
        <v>ネットショッピング</v>
      </c>
      <c r="F21" s="23" t="str">
        <f>IFERROR(VLOOKUP($D21,全動画!$B$3:$I$80,4,0),"")</f>
        <v>とどいたけれど…</v>
      </c>
      <c r="G21" s="29">
        <f>IFERROR(VLOOKUP($D21,全動画!$B$3:$I$80,5,0),"")</f>
        <v>0.24027777777777778</v>
      </c>
      <c r="H21" s="20"/>
      <c r="I21" s="20"/>
    </row>
    <row r="22" spans="2:9" ht="43.5" customHeight="1" x14ac:dyDescent="0.15">
      <c r="B22" s="24">
        <f t="shared" si="0"/>
        <v>17</v>
      </c>
      <c r="C22" s="20"/>
      <c r="D22" s="21" t="s">
        <v>135</v>
      </c>
      <c r="E22" s="22" t="str">
        <f>IFERROR(VLOOKUP($D22,全動画!$B$3:$I$80,2,0),"")</f>
        <v>ネットいじめ</v>
      </c>
      <c r="F22" s="23" t="str">
        <f>IFERROR(VLOOKUP($D22,全動画!$B$3:$I$80,4,0),"")</f>
        <v>ネットいじめは絶対やめよう</v>
      </c>
      <c r="G22" s="29">
        <f>IFERROR(VLOOKUP($D22,全動画!$B$3:$I$80,5,0),"")</f>
        <v>0.35416666666666669</v>
      </c>
      <c r="H22" s="20"/>
      <c r="I22" s="20"/>
    </row>
    <row r="23" spans="2:9" ht="43.5" customHeight="1" x14ac:dyDescent="0.15">
      <c r="B23" s="24">
        <f t="shared" si="0"/>
        <v>18</v>
      </c>
      <c r="C23" s="20"/>
      <c r="D23" s="21" t="s">
        <v>269</v>
      </c>
      <c r="E23" s="22" t="str">
        <f>IFERROR(VLOOKUP($D23,全動画!$B$3:$I$80,2,0),"")</f>
        <v>ネットでの正義感</v>
      </c>
      <c r="F23" s="23" t="str">
        <f>IFERROR(VLOOKUP($D23,全動画!$B$3:$I$80,4,0),"")</f>
        <v>それって本当に正しいの？</v>
      </c>
      <c r="G23" s="29">
        <f>IFERROR(VLOOKUP($D23,全動画!$B$3:$I$80,5,0),"")</f>
        <v>0.28333333333333333</v>
      </c>
      <c r="H23" s="20"/>
      <c r="I23" s="20"/>
    </row>
    <row r="24" spans="2:9" ht="43.5" customHeight="1" x14ac:dyDescent="0.15">
      <c r="B24" s="24">
        <f t="shared" si="0"/>
        <v>19</v>
      </c>
      <c r="C24" s="20"/>
      <c r="D24" s="21" t="s">
        <v>106</v>
      </c>
      <c r="E24" s="22" t="str">
        <f>IFERROR(VLOOKUP($D24,全動画!$B$3:$I$80,2,0),"")</f>
        <v>著作権の基本</v>
      </c>
      <c r="F24" s="23" t="str">
        <f>IFERROR(VLOOKUP($D24,全動画!$B$3:$I$80,4,0),"")</f>
        <v>著作権の基本を知ろう！</v>
      </c>
      <c r="G24" s="29">
        <f>IFERROR(VLOOKUP($D24,全動画!$B$3:$I$80,5,0),"")</f>
        <v>0.54999999999999993</v>
      </c>
      <c r="H24" s="20"/>
      <c r="I24" s="20"/>
    </row>
    <row r="25" spans="2:9" ht="43.5" customHeight="1" x14ac:dyDescent="0.15">
      <c r="B25" s="24">
        <f t="shared" si="0"/>
        <v>20</v>
      </c>
      <c r="C25" s="20"/>
      <c r="D25" s="21" t="s">
        <v>116</v>
      </c>
      <c r="E25" s="22" t="str">
        <f>IFERROR(VLOOKUP($D25,全動画!$B$3:$I$80,2,0),"")</f>
        <v>フィルタリング</v>
      </c>
      <c r="F25" s="23" t="str">
        <f>IFERROR(VLOOKUP($D25,全動画!$B$3:$I$80,4,0),"")</f>
        <v>こんなの見たくなかったのに</v>
      </c>
      <c r="G25" s="29">
        <f>IFERROR(VLOOKUP($D25,全動画!$B$3:$I$80,5,0),"")</f>
        <v>0.24374999999999999</v>
      </c>
      <c r="H25" s="20"/>
      <c r="I25" s="20"/>
    </row>
    <row r="26" spans="2:9" ht="43.5" customHeight="1" x14ac:dyDescent="0.15">
      <c r="B26" s="24">
        <f t="shared" si="0"/>
        <v>21</v>
      </c>
      <c r="C26" s="20"/>
      <c r="D26" s="21" t="s">
        <v>119</v>
      </c>
      <c r="E26" s="22" t="str">
        <f>IFERROR(VLOOKUP($D26,全動画!$B$3:$I$80,2,0),"")</f>
        <v>アプリのインストール</v>
      </c>
      <c r="F26" s="23" t="str">
        <f>IFERROR(VLOOKUP($D26,全動画!$B$3:$I$80,4,0),"")</f>
        <v>このアプリでいいよね？</v>
      </c>
      <c r="G26" s="29">
        <f>IFERROR(VLOOKUP($D26,全動画!$B$3:$I$80,5,0),"")</f>
        <v>0.24444444444444446</v>
      </c>
      <c r="H26" s="20"/>
      <c r="I26" s="20"/>
    </row>
    <row r="27" spans="2:9" ht="43.5" customHeight="1" x14ac:dyDescent="0.15">
      <c r="B27" s="24">
        <f t="shared" si="0"/>
        <v>22</v>
      </c>
      <c r="C27" s="20"/>
      <c r="D27" s="21" t="s">
        <v>150</v>
      </c>
      <c r="E27" s="22" t="str">
        <f>IFERROR(VLOOKUP($D27,全動画!$B$3:$I$80,2,0),"")</f>
        <v>携帯ゲーム機</v>
      </c>
      <c r="F27" s="23" t="str">
        <f>IFERROR(VLOOKUP($D27,全動画!$B$3:$I$80,4,0),"")</f>
        <v>ネットで知り合ったトモダチ</v>
      </c>
      <c r="G27" s="29">
        <f>IFERROR(VLOOKUP($D27,全動画!$B$3:$I$80,5,0),"")</f>
        <v>0.2902777777777778</v>
      </c>
      <c r="H27" s="20"/>
      <c r="I27" s="20"/>
    </row>
    <row r="28" spans="2:9" ht="43.5" customHeight="1" x14ac:dyDescent="0.15">
      <c r="B28" s="24">
        <f t="shared" si="0"/>
        <v>23</v>
      </c>
      <c r="C28" s="20"/>
      <c r="D28" s="21" t="s">
        <v>140</v>
      </c>
      <c r="E28" s="22" t="str">
        <f>IFERROR(VLOOKUP($D28,全動画!$B$3:$I$80,2,0),"")</f>
        <v>ネット依存・メール依存</v>
      </c>
      <c r="F28" s="23" t="str">
        <f>IFERROR(VLOOKUP($D28,全動画!$B$3:$I$80,4,0),"")</f>
        <v>よく考えて！その使い方でだいじょうぶ？</v>
      </c>
      <c r="G28" s="29">
        <f>IFERROR(VLOOKUP($D28,全動画!$B$3:$I$80,5,0),"")</f>
        <v>0.44930555555555557</v>
      </c>
      <c r="H28" s="20"/>
      <c r="I28" s="20"/>
    </row>
    <row r="29" spans="2:9" ht="43.5" customHeight="1" x14ac:dyDescent="0.15">
      <c r="B29" s="24">
        <f t="shared" si="0"/>
        <v>24</v>
      </c>
      <c r="C29" s="20"/>
      <c r="D29" s="21" t="s">
        <v>306</v>
      </c>
      <c r="E29" s="22" t="str">
        <f>IFERROR(VLOOKUP($D29,全動画!$B$3:$I$80,2,0),"")</f>
        <v>疑似体験　フィッシング詐欺</v>
      </c>
      <c r="F29" s="23" t="str">
        <f>IFERROR(VLOOKUP($D29,全動画!$B$3:$I$80,4,0),"")</f>
        <v>フィッシング詐欺</v>
      </c>
      <c r="G29" s="29">
        <f>IFERROR(VLOOKUP($D29,全動画!$B$3:$I$80,5,0),"")</f>
        <v>2.361111111111111E-2</v>
      </c>
      <c r="H29" s="20"/>
      <c r="I29" s="20"/>
    </row>
    <row r="30" spans="2:9" ht="43.5" customHeight="1" x14ac:dyDescent="0.15">
      <c r="B30" s="24">
        <f t="shared" si="0"/>
        <v>25</v>
      </c>
      <c r="C30" s="20"/>
      <c r="D30" s="21" t="s">
        <v>274</v>
      </c>
      <c r="E30" s="22" t="str">
        <f>IFERROR(VLOOKUP($D30,全動画!$B$3:$I$80,2,0),"")</f>
        <v>疑似体験　ワンクリック詐欺</v>
      </c>
      <c r="F30" s="23" t="str">
        <f>IFERROR(VLOOKUP($D30,全動画!$B$3:$I$80,4,0),"")</f>
        <v>ワンクリック詐欺</v>
      </c>
      <c r="G30" s="29">
        <f>IFERROR(VLOOKUP($D30,全動画!$B$3:$I$80,5,0),"")</f>
        <v>1.6666666666666666E-2</v>
      </c>
      <c r="H30" s="20"/>
      <c r="I30" s="20"/>
    </row>
    <row r="31" spans="2:9" ht="43.5" customHeight="1" x14ac:dyDescent="0.15">
      <c r="B31" s="24">
        <f t="shared" si="0"/>
        <v>26</v>
      </c>
      <c r="C31" s="20"/>
      <c r="D31" s="21" t="s">
        <v>311</v>
      </c>
      <c r="E31" s="22" t="str">
        <f>IFERROR(VLOOKUP($D31,全動画!$B$3:$I$80,2,0),"")</f>
        <v>グループトークでいじめ</v>
      </c>
      <c r="F31" s="23" t="str">
        <f>IFERROR(VLOOKUP($D31,全動画!$B$3:$I$80,4,0),"")</f>
        <v>そんなつもりじゃなかったのに…</v>
      </c>
      <c r="G31" s="29">
        <f>IFERROR(VLOOKUP($D31,全動画!$B$3:$I$80,5,0),"")</f>
        <v>0.33611111111111114</v>
      </c>
      <c r="H31" s="20"/>
      <c r="I31" s="20"/>
    </row>
    <row r="32" spans="2:9" ht="43.5" customHeight="1" x14ac:dyDescent="0.15">
      <c r="B32" s="24">
        <f t="shared" si="0"/>
        <v>27</v>
      </c>
      <c r="C32" s="20"/>
      <c r="D32" s="21" t="s">
        <v>108</v>
      </c>
      <c r="E32" s="22" t="str">
        <f>IFERROR(VLOOKUP($D32,全動画!$B$3:$I$80,2,0),"")</f>
        <v>責任ある情報発信</v>
      </c>
      <c r="F32" s="23" t="str">
        <f>IFERROR(VLOOKUP($D32,全動画!$B$3:$I$80,4,0),"")</f>
        <v>責任を持って情報を発信しよう！</v>
      </c>
      <c r="G32" s="29">
        <f>IFERROR(VLOOKUP($D32,全動画!$B$3:$I$80,5,0),"")</f>
        <v>0.44513888888888886</v>
      </c>
      <c r="H32" s="20"/>
      <c r="I32" s="20"/>
    </row>
    <row r="33" spans="2:9" ht="43.5" customHeight="1" x14ac:dyDescent="0.15">
      <c r="B33" s="24">
        <f t="shared" si="0"/>
        <v>28</v>
      </c>
      <c r="C33" s="20"/>
      <c r="D33" s="21" t="s">
        <v>129</v>
      </c>
      <c r="E33" s="22" t="str">
        <f>IFERROR(VLOOKUP($D33,全動画!$B$3:$I$80,2,0),"")</f>
        <v>ネット選挙</v>
      </c>
      <c r="F33" s="23" t="str">
        <f>IFERROR(VLOOKUP($D33,全動画!$B$3:$I$80,4,0),"")</f>
        <v>これって選挙運動！？</v>
      </c>
      <c r="G33" s="29">
        <f>IFERROR(VLOOKUP($D33,全動画!$B$3:$I$80,5,0),"")</f>
        <v>0.22013888888888888</v>
      </c>
      <c r="H33" s="20"/>
      <c r="I33" s="20"/>
    </row>
    <row r="34" spans="2:9" ht="43.5" customHeight="1" x14ac:dyDescent="0.15">
      <c r="B34" s="24">
        <f t="shared" si="0"/>
        <v>29</v>
      </c>
      <c r="C34" s="20"/>
      <c r="D34" s="21" t="s">
        <v>133</v>
      </c>
      <c r="E34" s="22" t="str">
        <f>IFERROR(VLOOKUP($D34,全動画!$B$3:$I$80,2,0),"")</f>
        <v>写真の投稿</v>
      </c>
      <c r="F34" s="23" t="str">
        <f>IFERROR(VLOOKUP($D34,全動画!$B$3:$I$80,4,0),"")</f>
        <v>私の写真、誰が見ているの？</v>
      </c>
      <c r="G34" s="29">
        <f>IFERROR(VLOOKUP($D34,全動画!$B$3:$I$80,5,0),"")</f>
        <v>0.24652777777777779</v>
      </c>
      <c r="H34" s="20"/>
      <c r="I34" s="20"/>
    </row>
    <row r="35" spans="2:9" ht="43.5" customHeight="1" x14ac:dyDescent="0.15">
      <c r="B35" s="24">
        <f t="shared" si="0"/>
        <v>30</v>
      </c>
      <c r="C35" s="20"/>
      <c r="D35" s="21" t="s">
        <v>145</v>
      </c>
      <c r="E35" s="22" t="str">
        <f>IFERROR(VLOOKUP($D35,全動画!$B$3:$I$80,2,0),"")</f>
        <v>著作権を守る</v>
      </c>
      <c r="F35" s="23" t="str">
        <f>IFERROR(VLOOKUP($D35,全動画!$B$3:$I$80,4,0),"")</f>
        <v>よく考えて！それは違法です</v>
      </c>
      <c r="G35" s="29">
        <f>IFERROR(VLOOKUP($D35,全動画!$B$3:$I$80,5,0),"")</f>
        <v>0.46805555555555556</v>
      </c>
      <c r="H35" s="20"/>
      <c r="I35" s="20"/>
    </row>
    <row r="36" spans="2:9" ht="43.5" customHeight="1" x14ac:dyDescent="0.15">
      <c r="B36" s="24">
        <f t="shared" si="0"/>
        <v>31</v>
      </c>
      <c r="C36" s="20"/>
      <c r="D36" s="21" t="s">
        <v>146</v>
      </c>
      <c r="E36" s="22" t="str">
        <f>IFERROR(VLOOKUP($D36,全動画!$B$3:$I$80,2,0),"")</f>
        <v>トークアプリ依存</v>
      </c>
      <c r="F36" s="23" t="str">
        <f>IFERROR(VLOOKUP($D36,全動画!$B$3:$I$80,4,0),"")</f>
        <v>スマホなしでは生きていけない</v>
      </c>
      <c r="G36" s="29">
        <f>IFERROR(VLOOKUP($D36,全動画!$B$3:$I$80,5,0),"")</f>
        <v>0.28819444444444442</v>
      </c>
      <c r="H36" s="20"/>
      <c r="I36" s="20"/>
    </row>
    <row r="37" spans="2:9" ht="43.5" customHeight="1" x14ac:dyDescent="0.15">
      <c r="B37" s="24">
        <f t="shared" si="0"/>
        <v>32</v>
      </c>
      <c r="C37" s="20"/>
      <c r="D37" s="21" t="s">
        <v>164</v>
      </c>
      <c r="E37" s="22" t="str">
        <f>IFERROR(VLOOKUP($D37,全動画!$B$3:$I$80,2,0),"")</f>
        <v>疑似体験　ランサムウェア</v>
      </c>
      <c r="F37" s="23" t="str">
        <f>IFERROR(VLOOKUP($D37,全動画!$B$3:$I$80,4,0),"")</f>
        <v>ランサムウェア</v>
      </c>
      <c r="G37" s="29">
        <f>IFERROR(VLOOKUP($D37,全動画!$B$3:$I$80,5,0),"")</f>
        <v>2.2916666666666669E-2</v>
      </c>
      <c r="H37" s="20"/>
      <c r="I37" s="20"/>
    </row>
    <row r="38" spans="2:9" ht="43.5" customHeight="1" x14ac:dyDescent="0.15">
      <c r="B38" s="24" t="str">
        <f t="shared" ref="B38:B45" si="1">IF(D38="","",ROW()-5)</f>
        <v/>
      </c>
      <c r="C38" s="20"/>
      <c r="D38" s="21"/>
      <c r="E38" s="22" t="str">
        <f>IFERROR(VLOOKUP($D38,全動画!$B$3:$I$80,2,0),"")</f>
        <v/>
      </c>
      <c r="F38" s="23" t="str">
        <f>IFERROR(VLOOKUP($D38,全動画!$B$3:$I$80,4,0),"")</f>
        <v/>
      </c>
      <c r="G38" s="29" t="str">
        <f>IFERROR(VLOOKUP($D38,全動画!$B$3:$I$80,5,0),"")</f>
        <v/>
      </c>
      <c r="H38" s="20"/>
      <c r="I38" s="20"/>
    </row>
    <row r="39" spans="2:9" ht="43.5" customHeight="1" x14ac:dyDescent="0.15">
      <c r="B39" s="24" t="str">
        <f t="shared" si="1"/>
        <v/>
      </c>
      <c r="C39" s="20"/>
      <c r="D39" s="21"/>
      <c r="E39" s="22" t="str">
        <f>IFERROR(VLOOKUP($D39,全動画!$B$3:$I$80,2,0),"")</f>
        <v/>
      </c>
      <c r="F39" s="23" t="str">
        <f>IFERROR(VLOOKUP($D39,全動画!$B$3:$I$80,4,0),"")</f>
        <v/>
      </c>
      <c r="G39" s="29" t="str">
        <f>IFERROR(VLOOKUP($D39,全動画!$B$3:$I$80,5,0),"")</f>
        <v/>
      </c>
      <c r="H39" s="20"/>
      <c r="I39" s="20"/>
    </row>
    <row r="40" spans="2:9" ht="43.5" customHeight="1" x14ac:dyDescent="0.15">
      <c r="B40" s="24" t="str">
        <f t="shared" si="1"/>
        <v/>
      </c>
      <c r="C40" s="20"/>
      <c r="D40" s="21"/>
      <c r="E40" s="22" t="str">
        <f>IFERROR(VLOOKUP($D40,全動画!$B$3:$I$80,2,0),"")</f>
        <v/>
      </c>
      <c r="F40" s="23" t="str">
        <f>IFERROR(VLOOKUP($D40,全動画!$B$3:$I$80,4,0),"")</f>
        <v/>
      </c>
      <c r="G40" s="29" t="str">
        <f>IFERROR(VLOOKUP($D40,全動画!$B$3:$I$80,5,0),"")</f>
        <v/>
      </c>
      <c r="H40" s="20"/>
      <c r="I40" s="20"/>
    </row>
    <row r="41" spans="2:9" ht="43.5" customHeight="1" x14ac:dyDescent="0.15">
      <c r="B41" s="24" t="str">
        <f t="shared" si="1"/>
        <v/>
      </c>
      <c r="C41" s="20"/>
      <c r="D41" s="21"/>
      <c r="E41" s="22" t="str">
        <f>IFERROR(VLOOKUP($D41,全動画!$B$3:$I$80,2,0),"")</f>
        <v/>
      </c>
      <c r="F41" s="23" t="str">
        <f>IFERROR(VLOOKUP($D41,全動画!$B$3:$I$80,4,0),"")</f>
        <v/>
      </c>
      <c r="G41" s="29" t="str">
        <f>IFERROR(VLOOKUP($D41,全動画!$B$3:$I$80,5,0),"")</f>
        <v/>
      </c>
      <c r="H41" s="20"/>
      <c r="I41" s="20"/>
    </row>
    <row r="42" spans="2:9" ht="43.5" customHeight="1" x14ac:dyDescent="0.15">
      <c r="B42" s="24" t="str">
        <f t="shared" si="1"/>
        <v/>
      </c>
      <c r="C42" s="20"/>
      <c r="D42" s="21"/>
      <c r="E42" s="22" t="str">
        <f>IFERROR(VLOOKUP($D42,全動画!$B$3:$I$80,2,0),"")</f>
        <v/>
      </c>
      <c r="F42" s="23" t="str">
        <f>IFERROR(VLOOKUP($D42,全動画!$B$3:$I$80,4,0),"")</f>
        <v/>
      </c>
      <c r="G42" s="29" t="str">
        <f>IFERROR(VLOOKUP($D42,全動画!$B$3:$I$80,5,0),"")</f>
        <v/>
      </c>
      <c r="H42" s="20"/>
      <c r="I42" s="20"/>
    </row>
    <row r="43" spans="2:9" ht="43.5" customHeight="1" x14ac:dyDescent="0.15">
      <c r="B43" s="24" t="str">
        <f t="shared" si="1"/>
        <v/>
      </c>
      <c r="C43" s="20"/>
      <c r="D43" s="21"/>
      <c r="E43" s="22" t="str">
        <f>IFERROR(VLOOKUP($D43,全動画!$B$3:$I$80,2,0),"")</f>
        <v/>
      </c>
      <c r="F43" s="23" t="str">
        <f>IFERROR(VLOOKUP($D43,全動画!$B$3:$I$80,4,0),"")</f>
        <v/>
      </c>
      <c r="G43" s="29" t="str">
        <f>IFERROR(VLOOKUP($D43,全動画!$B$3:$I$80,5,0),"")</f>
        <v/>
      </c>
      <c r="H43" s="20"/>
      <c r="I43" s="20"/>
    </row>
    <row r="44" spans="2:9" ht="43.5" customHeight="1" x14ac:dyDescent="0.15">
      <c r="B44" s="24" t="str">
        <f t="shared" si="1"/>
        <v/>
      </c>
      <c r="C44" s="20"/>
      <c r="D44" s="21"/>
      <c r="E44" s="22" t="str">
        <f>IFERROR(VLOOKUP($D44,全動画!$B$3:$I$80,2,0),"")</f>
        <v/>
      </c>
      <c r="F44" s="23" t="str">
        <f>IFERROR(VLOOKUP($D44,全動画!$B$3:$I$80,4,0),"")</f>
        <v/>
      </c>
      <c r="G44" s="29" t="str">
        <f>IFERROR(VLOOKUP($D44,全動画!$B$3:$I$80,5,0),"")</f>
        <v/>
      </c>
      <c r="H44" s="20"/>
      <c r="I44" s="20"/>
    </row>
    <row r="45" spans="2:9" ht="43.5" customHeight="1" x14ac:dyDescent="0.15">
      <c r="B45" s="24" t="str">
        <f t="shared" si="1"/>
        <v/>
      </c>
      <c r="C45" s="20"/>
      <c r="D45" s="21"/>
      <c r="E45" s="22" t="str">
        <f>IFERROR(VLOOKUP($D45,全動画!$B$3:$I$80,2,0),"")</f>
        <v/>
      </c>
      <c r="F45" s="23" t="str">
        <f>IFERROR(VLOOKUP($D45,全動画!$B$3:$I$80,4,0),"")</f>
        <v/>
      </c>
      <c r="G45" s="29" t="str">
        <f>IFERROR(VLOOKUP($D45,全動画!$B$3:$I$80,5,0),"")</f>
        <v/>
      </c>
      <c r="H45" s="20"/>
      <c r="I45"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69" orientation="portrait" r:id="rId1"/>
  <rowBreaks count="1" manualBreakCount="1">
    <brk id="27"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80" zoomScaleNormal="80" zoomScaleSheetLayoutView="80" workbookViewId="0">
      <selection activeCell="K6" activeCellId="1" sqref="D1 K6"/>
    </sheetView>
  </sheetViews>
  <sheetFormatPr defaultRowHeight="16.5" x14ac:dyDescent="0.1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x14ac:dyDescent="0.15">
      <c r="D1" s="38" t="s">
        <v>375</v>
      </c>
    </row>
    <row r="2" spans="2:9" ht="51.75" customHeight="1" x14ac:dyDescent="0.15">
      <c r="C2" s="26" t="s">
        <v>371</v>
      </c>
      <c r="D2" s="26"/>
      <c r="E2" s="26"/>
      <c r="F2" s="26"/>
      <c r="G2" s="26"/>
      <c r="H2" s="26"/>
      <c r="I2" s="17"/>
    </row>
    <row r="3" spans="2:9" ht="43.5" customHeight="1" x14ac:dyDescent="0.15">
      <c r="E3" s="27" t="s">
        <v>308</v>
      </c>
      <c r="F3" s="27"/>
      <c r="G3" s="27"/>
      <c r="H3" s="27"/>
      <c r="I3" s="27"/>
    </row>
    <row r="4" spans="2:9" ht="11.25" customHeight="1" x14ac:dyDescent="0.15"/>
    <row r="5" spans="2:9" ht="43.5" customHeight="1" x14ac:dyDescent="0.15">
      <c r="B5" s="18" t="s">
        <v>56</v>
      </c>
      <c r="C5" s="18" t="s">
        <v>0</v>
      </c>
      <c r="D5" s="19" t="s">
        <v>307</v>
      </c>
      <c r="E5" s="19" t="s">
        <v>309</v>
      </c>
      <c r="F5" s="18" t="s">
        <v>36</v>
      </c>
      <c r="G5" s="18" t="s">
        <v>372</v>
      </c>
      <c r="H5" s="19" t="s">
        <v>1</v>
      </c>
      <c r="I5" s="19" t="s">
        <v>2</v>
      </c>
    </row>
    <row r="6" spans="2:9" ht="43.5" customHeight="1" x14ac:dyDescent="0.15">
      <c r="B6" s="24">
        <f>IF(D6="","",ROW()-5)</f>
        <v>1</v>
      </c>
      <c r="C6" s="20"/>
      <c r="D6" s="21" t="s">
        <v>152</v>
      </c>
      <c r="E6" s="22" t="str">
        <f>IFERROR(VLOOKUP($D6,全動画!$B$3:$I$80,2,0),"")</f>
        <v>ブログとパスワード</v>
      </c>
      <c r="F6" s="23" t="str">
        <f>IFERROR(VLOOKUP($D6,全動画!$B$3:$I$80,4,0),"")</f>
        <v>たとえ知っていても</v>
      </c>
      <c r="G6" s="29">
        <f>IFERROR(VLOOKUP($D6,全動画!$B$3:$I$80,5,0),"")</f>
        <v>0.15625</v>
      </c>
      <c r="H6" s="20"/>
      <c r="I6" s="20"/>
    </row>
    <row r="7" spans="2:9" ht="43.5" customHeight="1" x14ac:dyDescent="0.15">
      <c r="B7" s="24">
        <f t="shared" ref="B7:B37" si="0">IF(D7="","",ROW()-5)</f>
        <v>2</v>
      </c>
      <c r="C7" s="20"/>
      <c r="D7" s="21" t="s">
        <v>131</v>
      </c>
      <c r="E7" s="22" t="str">
        <f>IFERROR(VLOOKUP($D7,全動画!$B$3:$I$80,2,0),"")</f>
        <v>グループトークでいじめ</v>
      </c>
      <c r="F7" s="23" t="str">
        <f>IFERROR(VLOOKUP($D7,全動画!$B$3:$I$80,4,0),"")</f>
        <v>そんなつもりじゃなかったのに…</v>
      </c>
      <c r="G7" s="29">
        <f>IFERROR(VLOOKUP($D7,全動画!$B$3:$I$80,5,0),"")</f>
        <v>0.33611111111111114</v>
      </c>
      <c r="H7" s="20"/>
      <c r="I7" s="20"/>
    </row>
    <row r="8" spans="2:9" ht="43.5" customHeight="1" x14ac:dyDescent="0.15">
      <c r="B8" s="24">
        <f t="shared" si="0"/>
        <v>3</v>
      </c>
      <c r="C8" s="20"/>
      <c r="D8" s="21" t="s">
        <v>108</v>
      </c>
      <c r="E8" s="22" t="str">
        <f>IFERROR(VLOOKUP($D8,全動画!$B$3:$I$80,2,0),"")</f>
        <v>責任ある情報発信</v>
      </c>
      <c r="F8" s="23" t="str">
        <f>IFERROR(VLOOKUP($D8,全動画!$B$3:$I$80,4,0),"")</f>
        <v>責任を持って情報を発信しよう！</v>
      </c>
      <c r="G8" s="29">
        <f>IFERROR(VLOOKUP($D8,全動画!$B$3:$I$80,5,0),"")</f>
        <v>0.44513888888888886</v>
      </c>
      <c r="H8" s="20"/>
      <c r="I8" s="20"/>
    </row>
    <row r="9" spans="2:9" ht="43.5" customHeight="1" x14ac:dyDescent="0.15">
      <c r="B9" s="24">
        <f t="shared" si="0"/>
        <v>4</v>
      </c>
      <c r="C9" s="20"/>
      <c r="D9" s="21" t="s">
        <v>129</v>
      </c>
      <c r="E9" s="22" t="str">
        <f>IFERROR(VLOOKUP($D9,全動画!$B$3:$I$80,2,0),"")</f>
        <v>ネット選挙</v>
      </c>
      <c r="F9" s="23" t="str">
        <f>IFERROR(VLOOKUP($D9,全動画!$B$3:$I$80,4,0),"")</f>
        <v>これって選挙運動！？</v>
      </c>
      <c r="G9" s="29">
        <f>IFERROR(VLOOKUP($D9,全動画!$B$3:$I$80,5,0),"")</f>
        <v>0.22013888888888888</v>
      </c>
      <c r="H9" s="20"/>
      <c r="I9" s="20"/>
    </row>
    <row r="10" spans="2:9" ht="43.5" customHeight="1" x14ac:dyDescent="0.15">
      <c r="B10" s="24">
        <f t="shared" si="0"/>
        <v>5</v>
      </c>
      <c r="C10" s="20"/>
      <c r="D10" s="21" t="s">
        <v>133</v>
      </c>
      <c r="E10" s="22" t="str">
        <f>IFERROR(VLOOKUP($D10,全動画!$B$3:$I$80,2,0),"")</f>
        <v>写真の投稿</v>
      </c>
      <c r="F10" s="23" t="str">
        <f>IFERROR(VLOOKUP($D10,全動画!$B$3:$I$80,4,0),"")</f>
        <v>私の写真、誰が見ているの？</v>
      </c>
      <c r="G10" s="29">
        <f>IFERROR(VLOOKUP($D10,全動画!$B$3:$I$80,5,0),"")</f>
        <v>0.24652777777777779</v>
      </c>
      <c r="H10" s="20"/>
      <c r="I10" s="20"/>
    </row>
    <row r="11" spans="2:9" ht="43.5" customHeight="1" x14ac:dyDescent="0.15">
      <c r="B11" s="24">
        <f t="shared" si="0"/>
        <v>6</v>
      </c>
      <c r="C11" s="20"/>
      <c r="D11" s="21" t="s">
        <v>158</v>
      </c>
      <c r="E11" s="22" t="str">
        <f>IFERROR(VLOOKUP($D11,全動画!$B$3:$I$80,2,0),"")</f>
        <v>ワンクリック詐欺</v>
      </c>
      <c r="F11" s="23" t="str">
        <f>IFERROR(VLOOKUP($D11,全動画!$B$3:$I$80,4,0),"")</f>
        <v>安易なタップで…</v>
      </c>
      <c r="G11" s="29">
        <f>IFERROR(VLOOKUP($D11,全動画!$B$3:$I$80,5,0),"")</f>
        <v>0.15555555555555556</v>
      </c>
      <c r="H11" s="20"/>
      <c r="I11" s="20"/>
    </row>
    <row r="12" spans="2:9" ht="43.5" customHeight="1" x14ac:dyDescent="0.15">
      <c r="B12" s="24">
        <f t="shared" si="0"/>
        <v>7</v>
      </c>
      <c r="C12" s="20"/>
      <c r="D12" s="21" t="s">
        <v>145</v>
      </c>
      <c r="E12" s="22" t="str">
        <f>IFERROR(VLOOKUP($D12,全動画!$B$3:$I$80,2,0),"")</f>
        <v>著作権を守る</v>
      </c>
      <c r="F12" s="23" t="str">
        <f>IFERROR(VLOOKUP($D12,全動画!$B$3:$I$80,4,0),"")</f>
        <v>よく考えて！それは違法です</v>
      </c>
      <c r="G12" s="29">
        <f>IFERROR(VLOOKUP($D12,全動画!$B$3:$I$80,5,0),"")</f>
        <v>0.46805555555555556</v>
      </c>
      <c r="H12" s="20"/>
      <c r="I12" s="20"/>
    </row>
    <row r="13" spans="2:9" ht="43.5" customHeight="1" x14ac:dyDescent="0.15">
      <c r="B13" s="24">
        <f t="shared" si="0"/>
        <v>8</v>
      </c>
      <c r="C13" s="20"/>
      <c r="D13" s="21" t="s">
        <v>154</v>
      </c>
      <c r="E13" s="22" t="str">
        <f>IFERROR(VLOOKUP($D13,全動画!$B$3:$I$80,2,0),"")</f>
        <v>違法メール</v>
      </c>
      <c r="F13" s="23" t="str">
        <f>IFERROR(VLOOKUP($D13,全動画!$B$3:$I$80,4,0),"")</f>
        <v>占っただけなのに…</v>
      </c>
      <c r="G13" s="29">
        <f>IFERROR(VLOOKUP($D13,全動画!$B$3:$I$80,5,0),"")</f>
        <v>0.22847222222222222</v>
      </c>
      <c r="H13" s="20"/>
      <c r="I13" s="20"/>
    </row>
    <row r="14" spans="2:9" ht="43.5" customHeight="1" x14ac:dyDescent="0.15">
      <c r="B14" s="24">
        <f t="shared" si="0"/>
        <v>9</v>
      </c>
      <c r="C14" s="20"/>
      <c r="D14" s="21" t="s">
        <v>151</v>
      </c>
      <c r="E14" s="22" t="str">
        <f>IFERROR(VLOOKUP($D14,全動画!$B$3:$I$80,2,0),"")</f>
        <v>フィッシング詐欺</v>
      </c>
      <c r="F14" s="23" t="str">
        <f>IFERROR(VLOOKUP($D14,全動画!$B$3:$I$80,4,0),"")</f>
        <v>信じていいの？</v>
      </c>
      <c r="G14" s="29">
        <f>IFERROR(VLOOKUP($D14,全動画!$B$3:$I$80,5,0),"")</f>
        <v>0.21458333333333332</v>
      </c>
      <c r="H14" s="20"/>
      <c r="I14" s="20"/>
    </row>
    <row r="15" spans="2:9" ht="43.5" customHeight="1" x14ac:dyDescent="0.15">
      <c r="B15" s="24">
        <f t="shared" si="0"/>
        <v>10</v>
      </c>
      <c r="C15" s="20"/>
      <c r="D15" s="21" t="s">
        <v>146</v>
      </c>
      <c r="E15" s="22" t="str">
        <f>IFERROR(VLOOKUP($D15,全動画!$B$3:$I$80,2,0),"")</f>
        <v>トークアプリ依存</v>
      </c>
      <c r="F15" s="23" t="str">
        <f>IFERROR(VLOOKUP($D15,全動画!$B$3:$I$80,4,0),"")</f>
        <v>スマホなしでは生きていけない</v>
      </c>
      <c r="G15" s="29">
        <f>IFERROR(VLOOKUP($D15,全動画!$B$3:$I$80,5,0),"")</f>
        <v>0.28819444444444442</v>
      </c>
      <c r="H15" s="20"/>
      <c r="I15" s="20"/>
    </row>
    <row r="16" spans="2:9" ht="43.5" customHeight="1" x14ac:dyDescent="0.15">
      <c r="B16" s="24">
        <f t="shared" si="0"/>
        <v>11</v>
      </c>
      <c r="C16" s="20"/>
      <c r="D16" s="21" t="s">
        <v>132</v>
      </c>
      <c r="E16" s="22" t="str">
        <f>IFERROR(VLOOKUP($D16,全動画!$B$3:$I$80,2,0),"")</f>
        <v>不適切な書き込み</v>
      </c>
      <c r="F16" s="23" t="str">
        <f>IFERROR(VLOOKUP($D16,全動画!$B$3:$I$80,4,0),"")</f>
        <v>冗談のつもりだったのに…</v>
      </c>
      <c r="G16" s="29">
        <f>IFERROR(VLOOKUP($D16,全動画!$B$3:$I$80,5,0),"")</f>
        <v>0.30555555555555558</v>
      </c>
      <c r="H16" s="20"/>
      <c r="I16" s="20"/>
    </row>
    <row r="17" spans="2:9" ht="43.5" customHeight="1" x14ac:dyDescent="0.15">
      <c r="B17" s="24">
        <f t="shared" si="0"/>
        <v>12</v>
      </c>
      <c r="C17" s="20"/>
      <c r="D17" s="21" t="s">
        <v>156</v>
      </c>
      <c r="E17" s="22" t="str">
        <f>IFERROR(VLOOKUP($D17,全動画!$B$3:$I$80,2,0),"")</f>
        <v>フリマアプリ</v>
      </c>
      <c r="F17" s="23" t="str">
        <f>IFERROR(VLOOKUP($D17,全動画!$B$3:$I$80,4,0),"")</f>
        <v>売りに出そうかな？</v>
      </c>
      <c r="G17" s="29">
        <f>IFERROR(VLOOKUP($D17,全動画!$B$3:$I$80,5,0),"")</f>
        <v>0.20277777777777778</v>
      </c>
      <c r="H17" s="20"/>
      <c r="I17" s="20"/>
    </row>
    <row r="18" spans="2:9" ht="43.5" customHeight="1" x14ac:dyDescent="0.15">
      <c r="B18" s="24">
        <f t="shared" si="0"/>
        <v>13</v>
      </c>
      <c r="C18" s="20"/>
      <c r="D18" s="21" t="s">
        <v>157</v>
      </c>
      <c r="E18" s="22" t="str">
        <f>IFERROR(VLOOKUP($D18,全動画!$B$3:$I$80,2,0),"")</f>
        <v>ネットでの正義感</v>
      </c>
      <c r="F18" s="23" t="str">
        <f>IFERROR(VLOOKUP($D18,全動画!$B$3:$I$80,4,0),"")</f>
        <v>それって本当に正しいの？</v>
      </c>
      <c r="G18" s="29">
        <f>IFERROR(VLOOKUP($D18,全動画!$B$3:$I$80,5,0),"")</f>
        <v>0.28333333333333333</v>
      </c>
      <c r="H18" s="20"/>
      <c r="I18" s="20"/>
    </row>
    <row r="19" spans="2:9" ht="43.5" customHeight="1" x14ac:dyDescent="0.15">
      <c r="B19" s="24">
        <f t="shared" si="0"/>
        <v>14</v>
      </c>
      <c r="C19" s="20"/>
      <c r="D19" s="21" t="s">
        <v>123</v>
      </c>
      <c r="E19" s="22" t="str">
        <f>IFERROR(VLOOKUP($D19,全動画!$B$3:$I$80,2,0),"")</f>
        <v>写真のハッシュタグ</v>
      </c>
      <c r="F19" s="23" t="str">
        <f>IFERROR(VLOOKUP($D19,全動画!$B$3:$I$80,4,0),"")</f>
        <v>私の写真が知らない人にも見られてる</v>
      </c>
      <c r="G19" s="29">
        <f>IFERROR(VLOOKUP($D19,全動画!$B$3:$I$80,5,0),"")</f>
        <v>0.29305555555555557</v>
      </c>
      <c r="H19" s="20"/>
      <c r="I19" s="20"/>
    </row>
    <row r="20" spans="2:9" ht="43.5" customHeight="1" x14ac:dyDescent="0.15">
      <c r="B20" s="24">
        <f t="shared" si="0"/>
        <v>15</v>
      </c>
      <c r="C20" s="20"/>
      <c r="D20" s="21" t="s">
        <v>142</v>
      </c>
      <c r="E20" s="22" t="str">
        <f>IFERROR(VLOOKUP($D20,全動画!$B$3:$I$80,2,0),"")</f>
        <v>ソーシャルゲームサイト</v>
      </c>
      <c r="F20" s="23" t="str">
        <f>IFERROR(VLOOKUP($D20,全動画!$B$3:$I$80,4,0),"")</f>
        <v>よく考えて！ゲームコインは有料です！</v>
      </c>
      <c r="G20" s="29">
        <f>IFERROR(VLOOKUP($D20,全動画!$B$3:$I$80,5,0),"")</f>
        <v>0.41805555555555557</v>
      </c>
      <c r="H20" s="20"/>
      <c r="I20" s="20"/>
    </row>
    <row r="21" spans="2:9" ht="43.5" customHeight="1" x14ac:dyDescent="0.15">
      <c r="B21" s="24">
        <f t="shared" si="0"/>
        <v>16</v>
      </c>
      <c r="C21" s="20"/>
      <c r="D21" s="21" t="s">
        <v>137</v>
      </c>
      <c r="E21" s="22" t="str">
        <f>IFERROR(VLOOKUP($D21,全動画!$B$3:$I$80,2,0),"")</f>
        <v>架空請求や不当請求</v>
      </c>
      <c r="F21" s="23" t="str">
        <f>IFERROR(VLOOKUP($D21,全動画!$B$3:$I$80,4,0),"")</f>
        <v>あなたならどうする？</v>
      </c>
      <c r="G21" s="29">
        <f>IFERROR(VLOOKUP($D21,全動画!$B$3:$I$80,5,0),"")</f>
        <v>0.2388888888888889</v>
      </c>
      <c r="H21" s="20"/>
      <c r="I21" s="20"/>
    </row>
    <row r="22" spans="2:9" ht="43.5" customHeight="1" x14ac:dyDescent="0.15">
      <c r="B22" s="24">
        <f t="shared" si="0"/>
        <v>17</v>
      </c>
      <c r="C22" s="20"/>
      <c r="D22" s="21" t="s">
        <v>124</v>
      </c>
      <c r="E22" s="22" t="str">
        <f>IFERROR(VLOOKUP($D22,全動画!$B$3:$I$80,2,0),"")</f>
        <v>詐欺アプリのダウンロード</v>
      </c>
      <c r="F22" s="23" t="str">
        <f>IFERROR(VLOOKUP($D22,全動画!$B$3:$I$80,4,0),"")</f>
        <v>そのアプリは本当に安全？</v>
      </c>
      <c r="G22" s="29">
        <f>IFERROR(VLOOKUP($D22,全動画!$B$3:$I$80,5,0),"")</f>
        <v>0.19652777777777777</v>
      </c>
      <c r="H22" s="20"/>
      <c r="I22" s="20"/>
    </row>
    <row r="23" spans="2:9" ht="43.5" customHeight="1" x14ac:dyDescent="0.15">
      <c r="B23" s="24">
        <f t="shared" si="0"/>
        <v>18</v>
      </c>
      <c r="C23" s="20"/>
      <c r="D23" s="21" t="s">
        <v>125</v>
      </c>
      <c r="E23" s="22" t="str">
        <f>IFERROR(VLOOKUP($D23,全動画!$B$3:$I$80,2,0),"")</f>
        <v>アクセス許可</v>
      </c>
      <c r="F23" s="23" t="str">
        <f>IFERROR(VLOOKUP($D23,全動画!$B$3:$I$80,4,0),"")</f>
        <v>確認しないで許可すると…</v>
      </c>
      <c r="G23" s="29">
        <f>IFERROR(VLOOKUP($D23,全動画!$B$3:$I$80,5,0),"")</f>
        <v>0.22430555555555556</v>
      </c>
      <c r="H23" s="20"/>
      <c r="I23" s="20"/>
    </row>
    <row r="24" spans="2:9" ht="43.5" customHeight="1" x14ac:dyDescent="0.15">
      <c r="B24" s="24">
        <f t="shared" si="0"/>
        <v>19</v>
      </c>
      <c r="C24" s="20"/>
      <c r="D24" s="21" t="s">
        <v>163</v>
      </c>
      <c r="E24" s="22" t="str">
        <f>IFERROR(VLOOKUP($D24,全動画!$B$3:$I$80,2,0),"")</f>
        <v>著作権</v>
      </c>
      <c r="F24" s="23" t="str">
        <f>IFERROR(VLOOKUP($D24,全動画!$B$3:$I$80,4,0),"")</f>
        <v>それでいいの？</v>
      </c>
      <c r="G24" s="29">
        <f>IFERROR(VLOOKUP($D24,全動画!$B$3:$I$80,5,0),"")</f>
        <v>0.15833333333333333</v>
      </c>
      <c r="H24" s="20"/>
      <c r="I24" s="20"/>
    </row>
    <row r="25" spans="2:9" ht="43.5" customHeight="1" x14ac:dyDescent="0.15">
      <c r="B25" s="24">
        <f t="shared" si="0"/>
        <v>20</v>
      </c>
      <c r="C25" s="20"/>
      <c r="D25" s="21" t="s">
        <v>107</v>
      </c>
      <c r="E25" s="22" t="str">
        <f>IFERROR(VLOOKUP($D25,全動画!$B$3:$I$80,2,0),"")</f>
        <v>正しい情報収集</v>
      </c>
      <c r="F25" s="23" t="str">
        <f>IFERROR(VLOOKUP($D25,全動画!$B$3:$I$80,4,0),"")</f>
        <v>情報収集の基本を知ろう！</v>
      </c>
      <c r="G25" s="29">
        <f>IFERROR(VLOOKUP($D25,全動画!$B$3:$I$80,5,0),"")</f>
        <v>0.53611111111111109</v>
      </c>
      <c r="H25" s="20"/>
      <c r="I25" s="20"/>
    </row>
    <row r="26" spans="2:9" ht="43.5" customHeight="1" x14ac:dyDescent="0.15">
      <c r="B26" s="24">
        <f t="shared" si="0"/>
        <v>21</v>
      </c>
      <c r="C26" s="20"/>
      <c r="D26" s="21" t="s">
        <v>143</v>
      </c>
      <c r="E26" s="22" t="str">
        <f>IFERROR(VLOOKUP($D26,全動画!$B$3:$I$80,2,0),"")</f>
        <v>情報の広がり</v>
      </c>
      <c r="F26" s="23" t="str">
        <f>IFERROR(VLOOKUP($D26,全動画!$B$3:$I$80,4,0),"")</f>
        <v>よく考えて！その「拡散希望」</v>
      </c>
      <c r="G26" s="29">
        <f>IFERROR(VLOOKUP($D26,全動画!$B$3:$I$80,5,0),"")</f>
        <v>0.47222222222222221</v>
      </c>
      <c r="H26" s="20"/>
      <c r="I26" s="20"/>
    </row>
    <row r="27" spans="2:9" ht="43.5" customHeight="1" x14ac:dyDescent="0.15">
      <c r="B27" s="24">
        <f t="shared" si="0"/>
        <v>22</v>
      </c>
      <c r="C27" s="20"/>
      <c r="D27" s="21" t="s">
        <v>134</v>
      </c>
      <c r="E27" s="22" t="str">
        <f>IFERROR(VLOOKUP($D27,全動画!$B$3:$I$80,2,0),"")</f>
        <v>SNS</v>
      </c>
      <c r="F27" s="23" t="str">
        <f>IFERROR(VLOOKUP($D27,全動画!$B$3:$I$80,4,0),"")</f>
        <v>気を付けていたはずなのに…</v>
      </c>
      <c r="G27" s="29">
        <f>IFERROR(VLOOKUP($D27,全動画!$B$3:$I$80,5,0),"")</f>
        <v>0.26874999999999999</v>
      </c>
      <c r="H27" s="20"/>
      <c r="I27" s="20"/>
    </row>
    <row r="28" spans="2:9" ht="43.5" customHeight="1" x14ac:dyDescent="0.15">
      <c r="B28" s="24">
        <f t="shared" si="0"/>
        <v>23</v>
      </c>
      <c r="C28" s="20"/>
      <c r="D28" s="21" t="s">
        <v>122</v>
      </c>
      <c r="E28" s="22" t="str">
        <f>IFERROR(VLOOKUP($D28,全動画!$B$3:$I$80,2,0),"")</f>
        <v>セキュリティソフト</v>
      </c>
      <c r="F28" s="23" t="str">
        <f>IFERROR(VLOOKUP($D28,全動画!$B$3:$I$80,4,0),"")</f>
        <v>ウイルスなんて関係ないと思っていたのに…</v>
      </c>
      <c r="G28" s="29">
        <f>IFERROR(VLOOKUP($D28,全動画!$B$3:$I$80,5,0),"")</f>
        <v>0.22361111111111112</v>
      </c>
      <c r="H28" s="20"/>
      <c r="I28" s="20"/>
    </row>
    <row r="29" spans="2:9" ht="43.5" customHeight="1" x14ac:dyDescent="0.15">
      <c r="B29" s="24">
        <f t="shared" si="0"/>
        <v>24</v>
      </c>
      <c r="C29" s="20"/>
      <c r="D29" s="21" t="s">
        <v>155</v>
      </c>
      <c r="E29" s="22" t="str">
        <f>IFERROR(VLOOKUP($D29,全動画!$B$3:$I$80,2,0),"")</f>
        <v>偽サイト</v>
      </c>
      <c r="F29" s="23" t="str">
        <f>IFERROR(VLOOKUP($D29,全動画!$B$3:$I$80,4,0),"")</f>
        <v>カード情報を盗まれて</v>
      </c>
      <c r="G29" s="29">
        <f>IFERROR(VLOOKUP($D29,全動画!$B$3:$I$80,5,0),"")</f>
        <v>0.23541666666666666</v>
      </c>
      <c r="H29" s="20"/>
      <c r="I29" s="20"/>
    </row>
    <row r="30" spans="2:9" ht="43.5" customHeight="1" x14ac:dyDescent="0.15">
      <c r="B30" s="24">
        <f t="shared" si="0"/>
        <v>25</v>
      </c>
      <c r="C30" s="20"/>
      <c r="D30" s="21" t="s">
        <v>162</v>
      </c>
      <c r="E30" s="22" t="str">
        <f>IFERROR(VLOOKUP($D30,全動画!$B$3:$I$80,2,0),"")</f>
        <v>セキュリティ対策ソフト</v>
      </c>
      <c r="F30" s="23" t="str">
        <f>IFERROR(VLOOKUP($D30,全動画!$B$3:$I$80,4,0),"")</f>
        <v>アップデートの重要性</v>
      </c>
      <c r="G30" s="29">
        <f>IFERROR(VLOOKUP($D30,全動画!$B$3:$I$80,5,0),"")</f>
        <v>0.23749999999999999</v>
      </c>
      <c r="H30" s="20"/>
      <c r="I30" s="20"/>
    </row>
    <row r="31" spans="2:9" ht="43.5" customHeight="1" x14ac:dyDescent="0.15">
      <c r="B31" s="24" t="str">
        <f t="shared" si="0"/>
        <v/>
      </c>
      <c r="C31" s="20"/>
      <c r="D31" s="21"/>
      <c r="E31" s="22" t="str">
        <f>IFERROR(VLOOKUP($D31,全動画!$B$3:$I$80,2,0),"")</f>
        <v/>
      </c>
      <c r="F31" s="23" t="str">
        <f>IFERROR(VLOOKUP($D31,全動画!$B$3:$I$80,4,0),"")</f>
        <v/>
      </c>
      <c r="G31" s="29" t="str">
        <f>IFERROR(VLOOKUP($D31,全動画!$B$3:$I$80,5,0),"")</f>
        <v/>
      </c>
      <c r="H31" s="20"/>
      <c r="I31" s="20"/>
    </row>
    <row r="32" spans="2:9" ht="43.5" customHeight="1" x14ac:dyDescent="0.15">
      <c r="B32" s="24" t="str">
        <f t="shared" si="0"/>
        <v/>
      </c>
      <c r="C32" s="20"/>
      <c r="D32" s="21"/>
      <c r="E32" s="22" t="str">
        <f>IFERROR(VLOOKUP($D32,全動画!$B$3:$I$80,2,0),"")</f>
        <v/>
      </c>
      <c r="F32" s="23" t="str">
        <f>IFERROR(VLOOKUP($D32,全動画!$B$3:$I$80,4,0),"")</f>
        <v/>
      </c>
      <c r="G32" s="29" t="str">
        <f>IFERROR(VLOOKUP($D32,全動画!$B$3:$I$80,5,0),"")</f>
        <v/>
      </c>
      <c r="H32" s="20"/>
      <c r="I32" s="20"/>
    </row>
    <row r="33" spans="2:9" ht="43.5" customHeight="1" x14ac:dyDescent="0.15">
      <c r="B33" s="24" t="str">
        <f t="shared" si="0"/>
        <v/>
      </c>
      <c r="C33" s="20"/>
      <c r="D33" s="21"/>
      <c r="E33" s="22" t="str">
        <f>IFERROR(VLOOKUP($D33,全動画!$B$3:$I$80,2,0),"")</f>
        <v/>
      </c>
      <c r="F33" s="23" t="str">
        <f>IFERROR(VLOOKUP($D33,全動画!$B$3:$I$80,4,0),"")</f>
        <v/>
      </c>
      <c r="G33" s="29" t="str">
        <f>IFERROR(VLOOKUP($D33,全動画!$B$3:$I$80,5,0),"")</f>
        <v/>
      </c>
      <c r="H33" s="20"/>
      <c r="I33" s="20"/>
    </row>
    <row r="34" spans="2:9" ht="43.5" customHeight="1" x14ac:dyDescent="0.15">
      <c r="B34" s="24" t="str">
        <f t="shared" si="0"/>
        <v/>
      </c>
      <c r="C34" s="20"/>
      <c r="D34" s="21"/>
      <c r="E34" s="22" t="str">
        <f>IFERROR(VLOOKUP($D34,全動画!$B$3:$I$80,2,0),"")</f>
        <v/>
      </c>
      <c r="F34" s="23" t="str">
        <f>IFERROR(VLOOKUP($D34,全動画!$B$3:$I$80,4,0),"")</f>
        <v/>
      </c>
      <c r="G34" s="29" t="str">
        <f>IFERROR(VLOOKUP($D34,全動画!$B$3:$I$80,5,0),"")</f>
        <v/>
      </c>
      <c r="H34" s="20"/>
      <c r="I34" s="20"/>
    </row>
    <row r="35" spans="2:9" ht="43.5" customHeight="1" x14ac:dyDescent="0.15">
      <c r="B35" s="24" t="str">
        <f t="shared" si="0"/>
        <v/>
      </c>
      <c r="C35" s="20"/>
      <c r="D35" s="21"/>
      <c r="E35" s="22" t="str">
        <f>IFERROR(VLOOKUP($D35,全動画!$B$3:$I$80,2,0),"")</f>
        <v/>
      </c>
      <c r="F35" s="23" t="str">
        <f>IFERROR(VLOOKUP($D35,全動画!$B$3:$I$80,4,0),"")</f>
        <v/>
      </c>
      <c r="G35" s="29" t="str">
        <f>IFERROR(VLOOKUP($D35,全動画!$B$3:$I$80,5,0),"")</f>
        <v/>
      </c>
      <c r="H35" s="20"/>
      <c r="I35" s="20"/>
    </row>
    <row r="36" spans="2:9" ht="43.5" customHeight="1" x14ac:dyDescent="0.15">
      <c r="B36" s="24" t="str">
        <f t="shared" si="0"/>
        <v/>
      </c>
      <c r="C36" s="20"/>
      <c r="D36" s="21"/>
      <c r="E36" s="22" t="str">
        <f>IFERROR(VLOOKUP($D36,全動画!$B$3:$I$80,2,0),"")</f>
        <v/>
      </c>
      <c r="F36" s="23" t="str">
        <f>IFERROR(VLOOKUP($D36,全動画!$B$3:$I$80,4,0),"")</f>
        <v/>
      </c>
      <c r="G36" s="29" t="str">
        <f>IFERROR(VLOOKUP($D36,全動画!$B$3:$I$80,5,0),"")</f>
        <v/>
      </c>
      <c r="H36" s="20"/>
      <c r="I36" s="20"/>
    </row>
    <row r="37" spans="2:9" ht="43.5" customHeight="1" x14ac:dyDescent="0.15">
      <c r="B37" s="24" t="str">
        <f t="shared" si="0"/>
        <v/>
      </c>
      <c r="C37" s="20"/>
      <c r="D37" s="21"/>
      <c r="E37" s="22" t="str">
        <f>IFERROR(VLOOKUP($D37,全動画!$B$3:$I$80,2,0),"")</f>
        <v/>
      </c>
      <c r="F37" s="23" t="str">
        <f>IFERROR(VLOOKUP($D37,全動画!$B$3:$I$80,4,0),"")</f>
        <v/>
      </c>
      <c r="G37" s="29" t="str">
        <f>IFERROR(VLOOKUP($D37,全動画!$B$3:$I$80,5,0),"")</f>
        <v/>
      </c>
      <c r="H37" s="20"/>
      <c r="I37"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75" orientation="portrait" r:id="rId1"/>
  <rowBreaks count="1" manualBreakCount="1">
    <brk id="27"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H76"/>
  <sheetViews>
    <sheetView zoomScale="80" zoomScaleNormal="80" zoomScaleSheetLayoutView="70" workbookViewId="0">
      <selection activeCell="E14" sqref="E14"/>
    </sheetView>
  </sheetViews>
  <sheetFormatPr defaultRowHeight="21" x14ac:dyDescent="0.15"/>
  <cols>
    <col min="1" max="1" width="2.25" style="4" customWidth="1"/>
    <col min="2" max="2" width="11.625" style="37" customWidth="1"/>
    <col min="3" max="3" width="27.25" style="4" customWidth="1"/>
    <col min="4" max="4" width="29.875" style="4" customWidth="1"/>
    <col min="5" max="5" width="39.125" style="4" customWidth="1"/>
    <col min="6" max="6" width="9.25" style="6" customWidth="1"/>
    <col min="7" max="7" width="10.75" style="6" customWidth="1"/>
    <col min="8" max="8" width="76.125" style="13" customWidth="1"/>
    <col min="9" max="9" width="12.375" style="4" customWidth="1"/>
    <col min="10" max="10" width="22.875" style="4" customWidth="1"/>
    <col min="11" max="16384" width="9" style="4"/>
  </cols>
  <sheetData>
    <row r="1" spans="2:8" ht="48.75" customHeight="1" x14ac:dyDescent="0.15">
      <c r="B1" s="28" t="s">
        <v>374</v>
      </c>
      <c r="C1" s="28"/>
      <c r="D1" s="28"/>
      <c r="E1" s="28"/>
      <c r="F1" s="28"/>
      <c r="G1" s="28"/>
      <c r="H1" s="28"/>
    </row>
    <row r="2" spans="2:8" ht="37.5" customHeight="1" x14ac:dyDescent="0.15">
      <c r="B2" s="31" t="s">
        <v>60</v>
      </c>
      <c r="C2" s="1" t="s">
        <v>225</v>
      </c>
      <c r="D2" s="1" t="s">
        <v>373</v>
      </c>
      <c r="E2" s="2" t="s">
        <v>33</v>
      </c>
      <c r="F2" s="2" t="s">
        <v>251</v>
      </c>
      <c r="G2" s="2" t="s">
        <v>356</v>
      </c>
      <c r="H2" s="9" t="s">
        <v>167</v>
      </c>
    </row>
    <row r="3" spans="2:8" ht="45" customHeight="1" x14ac:dyDescent="0.15">
      <c r="B3" s="32" t="s">
        <v>119</v>
      </c>
      <c r="C3" s="5" t="s">
        <v>171</v>
      </c>
      <c r="D3" s="5" t="s">
        <v>171</v>
      </c>
      <c r="E3" s="5" t="s">
        <v>75</v>
      </c>
      <c r="F3" s="7">
        <v>0.24444444444444446</v>
      </c>
      <c r="G3" s="25" t="s">
        <v>364</v>
      </c>
      <c r="H3" s="10" t="s">
        <v>312</v>
      </c>
    </row>
    <row r="4" spans="2:8" ht="45" customHeight="1" x14ac:dyDescent="0.15">
      <c r="B4" s="32" t="s">
        <v>120</v>
      </c>
      <c r="C4" s="5" t="s">
        <v>172</v>
      </c>
      <c r="D4" s="5" t="s">
        <v>172</v>
      </c>
      <c r="E4" s="5" t="s">
        <v>76</v>
      </c>
      <c r="F4" s="7">
        <v>0.34722222222222227</v>
      </c>
      <c r="G4" s="25" t="s">
        <v>362</v>
      </c>
      <c r="H4" s="10" t="s">
        <v>313</v>
      </c>
    </row>
    <row r="5" spans="2:8" ht="45" customHeight="1" x14ac:dyDescent="0.15">
      <c r="B5" s="32" t="s">
        <v>63</v>
      </c>
      <c r="C5" s="5" t="s">
        <v>173</v>
      </c>
      <c r="D5" s="5" t="s">
        <v>240</v>
      </c>
      <c r="E5" s="5" t="s">
        <v>42</v>
      </c>
      <c r="F5" s="7">
        <v>0.18194444444444444</v>
      </c>
      <c r="G5" s="25" t="s">
        <v>357</v>
      </c>
      <c r="H5" s="10" t="s">
        <v>314</v>
      </c>
    </row>
    <row r="6" spans="2:8" ht="45" customHeight="1" x14ac:dyDescent="0.15">
      <c r="B6" s="32" t="s">
        <v>70</v>
      </c>
      <c r="C6" s="5" t="s">
        <v>174</v>
      </c>
      <c r="D6" s="5" t="s">
        <v>245</v>
      </c>
      <c r="E6" s="5" t="s">
        <v>40</v>
      </c>
      <c r="F6" s="7">
        <v>0.28125</v>
      </c>
      <c r="G6" s="25" t="s">
        <v>359</v>
      </c>
      <c r="H6" s="10" t="s">
        <v>315</v>
      </c>
    </row>
    <row r="7" spans="2:8" ht="45" customHeight="1" x14ac:dyDescent="0.15">
      <c r="B7" s="32" t="s">
        <v>109</v>
      </c>
      <c r="C7" s="5" t="s">
        <v>175</v>
      </c>
      <c r="D7" s="5" t="s">
        <v>175</v>
      </c>
      <c r="E7" s="5" t="s">
        <v>41</v>
      </c>
      <c r="F7" s="7">
        <v>0.2902777777777778</v>
      </c>
      <c r="G7" s="25" t="s">
        <v>364</v>
      </c>
      <c r="H7" s="10" t="s">
        <v>316</v>
      </c>
    </row>
    <row r="8" spans="2:8" ht="45" customHeight="1" x14ac:dyDescent="0.15">
      <c r="B8" s="32" t="s">
        <v>121</v>
      </c>
      <c r="C8" s="5" t="s">
        <v>176</v>
      </c>
      <c r="D8" s="5" t="s">
        <v>176</v>
      </c>
      <c r="E8" s="5" t="s">
        <v>77</v>
      </c>
      <c r="F8" s="7">
        <v>0.27638888888888885</v>
      </c>
      <c r="G8" s="25" t="s">
        <v>362</v>
      </c>
      <c r="H8" s="10" t="s">
        <v>317</v>
      </c>
    </row>
    <row r="9" spans="2:8" ht="45" customHeight="1" x14ac:dyDescent="0.15">
      <c r="B9" s="32" t="s">
        <v>147</v>
      </c>
      <c r="C9" s="5" t="s">
        <v>177</v>
      </c>
      <c r="D9" s="5" t="s">
        <v>177</v>
      </c>
      <c r="E9" s="5" t="s">
        <v>148</v>
      </c>
      <c r="F9" s="11">
        <v>0.28819444444444442</v>
      </c>
      <c r="G9" s="25" t="s">
        <v>365</v>
      </c>
      <c r="H9" s="10" t="s">
        <v>8</v>
      </c>
    </row>
    <row r="10" spans="2:8" ht="45" customHeight="1" x14ac:dyDescent="0.15">
      <c r="B10" s="32" t="s">
        <v>252</v>
      </c>
      <c r="C10" s="5" t="s">
        <v>178</v>
      </c>
      <c r="D10" s="5" t="s">
        <v>178</v>
      </c>
      <c r="E10" s="5" t="s">
        <v>78</v>
      </c>
      <c r="F10" s="7">
        <v>0.21180555555555555</v>
      </c>
      <c r="G10" s="25" t="s">
        <v>363</v>
      </c>
      <c r="H10" s="10" t="s">
        <v>318</v>
      </c>
    </row>
    <row r="11" spans="2:8" ht="45" customHeight="1" x14ac:dyDescent="0.15">
      <c r="B11" s="32" t="s">
        <v>122</v>
      </c>
      <c r="C11" s="5" t="s">
        <v>179</v>
      </c>
      <c r="D11" s="5" t="s">
        <v>179</v>
      </c>
      <c r="E11" s="5" t="s">
        <v>79</v>
      </c>
      <c r="F11" s="11">
        <v>0.22361111111111112</v>
      </c>
      <c r="G11" s="25" t="s">
        <v>367</v>
      </c>
      <c r="H11" s="10" t="s">
        <v>14</v>
      </c>
    </row>
    <row r="12" spans="2:8" ht="45" customHeight="1" x14ac:dyDescent="0.15">
      <c r="B12" s="32" t="s">
        <v>110</v>
      </c>
      <c r="C12" s="5" t="s">
        <v>180</v>
      </c>
      <c r="D12" s="5" t="s">
        <v>180</v>
      </c>
      <c r="E12" s="5" t="s">
        <v>39</v>
      </c>
      <c r="F12" s="7">
        <v>0.2388888888888889</v>
      </c>
      <c r="G12" s="25" t="s">
        <v>361</v>
      </c>
      <c r="H12" s="10" t="s">
        <v>319</v>
      </c>
    </row>
    <row r="13" spans="2:8" ht="45" customHeight="1" x14ac:dyDescent="0.15">
      <c r="B13" s="32" t="s">
        <v>71</v>
      </c>
      <c r="C13" s="5" t="s">
        <v>255</v>
      </c>
      <c r="D13" s="5" t="s">
        <v>246</v>
      </c>
      <c r="E13" s="3" t="s">
        <v>58</v>
      </c>
      <c r="F13" s="8">
        <v>0.25069444444444444</v>
      </c>
      <c r="G13" s="25" t="s">
        <v>359</v>
      </c>
      <c r="H13" s="10" t="s">
        <v>320</v>
      </c>
    </row>
    <row r="14" spans="2:8" ht="45" customHeight="1" x14ac:dyDescent="0.15">
      <c r="B14" s="32" t="s">
        <v>253</v>
      </c>
      <c r="C14" s="5" t="s">
        <v>254</v>
      </c>
      <c r="D14" s="5" t="s">
        <v>260</v>
      </c>
      <c r="E14" s="3" t="s">
        <v>260</v>
      </c>
      <c r="F14" s="11">
        <v>0.21458333333333332</v>
      </c>
      <c r="G14" s="25" t="s">
        <v>365</v>
      </c>
      <c r="H14" s="10" t="s">
        <v>24</v>
      </c>
    </row>
    <row r="15" spans="2:8" ht="45" customHeight="1" x14ac:dyDescent="0.15">
      <c r="B15" s="32" t="s">
        <v>123</v>
      </c>
      <c r="C15" s="5" t="s">
        <v>181</v>
      </c>
      <c r="D15" s="5" t="s">
        <v>181</v>
      </c>
      <c r="E15" s="5" t="s">
        <v>80</v>
      </c>
      <c r="F15" s="11">
        <v>0.29305555555555557</v>
      </c>
      <c r="G15" s="25" t="s">
        <v>366</v>
      </c>
      <c r="H15" s="10" t="s">
        <v>10</v>
      </c>
    </row>
    <row r="16" spans="2:8" ht="45" customHeight="1" x14ac:dyDescent="0.15">
      <c r="B16" s="32" t="s">
        <v>124</v>
      </c>
      <c r="C16" s="5" t="s">
        <v>290</v>
      </c>
      <c r="D16" s="5" t="s">
        <v>290</v>
      </c>
      <c r="E16" s="5" t="s">
        <v>291</v>
      </c>
      <c r="F16" s="11">
        <v>0.19652777777777777</v>
      </c>
      <c r="G16" s="25" t="s">
        <v>364</v>
      </c>
      <c r="H16" s="10" t="s">
        <v>18</v>
      </c>
    </row>
    <row r="17" spans="2:8" ht="45" customHeight="1" x14ac:dyDescent="0.15">
      <c r="B17" s="32" t="s">
        <v>267</v>
      </c>
      <c r="C17" s="5" t="s">
        <v>268</v>
      </c>
      <c r="D17" s="5" t="s">
        <v>268</v>
      </c>
      <c r="E17" s="5" t="s">
        <v>292</v>
      </c>
      <c r="F17" s="11">
        <v>0.15625</v>
      </c>
      <c r="G17" s="25" t="s">
        <v>365</v>
      </c>
      <c r="H17" s="3" t="s">
        <v>28</v>
      </c>
    </row>
    <row r="18" spans="2:8" ht="45" customHeight="1" x14ac:dyDescent="0.15">
      <c r="B18" s="32" t="s">
        <v>73</v>
      </c>
      <c r="C18" s="5" t="s">
        <v>183</v>
      </c>
      <c r="D18" s="5" t="s">
        <v>183</v>
      </c>
      <c r="E18" s="5" t="s">
        <v>38</v>
      </c>
      <c r="F18" s="11">
        <v>0.21527777777777779</v>
      </c>
      <c r="G18" s="25" t="s">
        <v>359</v>
      </c>
      <c r="H18" s="10" t="s">
        <v>17</v>
      </c>
    </row>
    <row r="19" spans="2:8" ht="45" customHeight="1" x14ac:dyDescent="0.15">
      <c r="B19" s="32" t="s">
        <v>153</v>
      </c>
      <c r="C19" s="14" t="s">
        <v>258</v>
      </c>
      <c r="D19" s="5" t="s">
        <v>261</v>
      </c>
      <c r="E19" s="5" t="s">
        <v>261</v>
      </c>
      <c r="F19" s="7">
        <v>0.21805555555555556</v>
      </c>
      <c r="G19" s="25"/>
      <c r="H19" s="10" t="s">
        <v>29</v>
      </c>
    </row>
    <row r="20" spans="2:8" ht="45" customHeight="1" x14ac:dyDescent="0.15">
      <c r="B20" s="32" t="s">
        <v>154</v>
      </c>
      <c r="C20" s="5" t="s">
        <v>256</v>
      </c>
      <c r="D20" s="5" t="s">
        <v>262</v>
      </c>
      <c r="E20" s="5" t="s">
        <v>262</v>
      </c>
      <c r="F20" s="11">
        <v>0.22847222222222222</v>
      </c>
      <c r="G20" s="25"/>
      <c r="H20" s="10" t="s">
        <v>23</v>
      </c>
    </row>
    <row r="21" spans="2:8" ht="45" customHeight="1" x14ac:dyDescent="0.15">
      <c r="B21" s="32" t="s">
        <v>155</v>
      </c>
      <c r="C21" s="5" t="s">
        <v>257</v>
      </c>
      <c r="D21" s="5" t="s">
        <v>263</v>
      </c>
      <c r="E21" s="5" t="s">
        <v>263</v>
      </c>
      <c r="F21" s="11">
        <v>0.23541666666666666</v>
      </c>
      <c r="G21" s="25" t="s">
        <v>367</v>
      </c>
      <c r="H21" s="10" t="s">
        <v>26</v>
      </c>
    </row>
    <row r="22" spans="2:8" ht="45" customHeight="1" x14ac:dyDescent="0.15">
      <c r="B22" s="32" t="s">
        <v>125</v>
      </c>
      <c r="C22" s="5" t="s">
        <v>182</v>
      </c>
      <c r="D22" s="5" t="s">
        <v>182</v>
      </c>
      <c r="E22" s="5" t="s">
        <v>81</v>
      </c>
      <c r="F22" s="11">
        <v>0.22430555555555556</v>
      </c>
      <c r="G22" s="25" t="s">
        <v>366</v>
      </c>
      <c r="H22" s="10" t="s">
        <v>11</v>
      </c>
    </row>
    <row r="23" spans="2:8" ht="45" customHeight="1" x14ac:dyDescent="0.15">
      <c r="B23" s="32" t="s">
        <v>69</v>
      </c>
      <c r="C23" s="5" t="s">
        <v>184</v>
      </c>
      <c r="D23" s="5" t="s">
        <v>244</v>
      </c>
      <c r="E23" s="3" t="s">
        <v>30</v>
      </c>
      <c r="F23" s="8">
        <v>0.1277777777777778</v>
      </c>
      <c r="G23" s="25" t="s">
        <v>359</v>
      </c>
      <c r="H23" s="10" t="s">
        <v>321</v>
      </c>
    </row>
    <row r="24" spans="2:8" ht="45" customHeight="1" x14ac:dyDescent="0.15">
      <c r="B24" s="32" t="s">
        <v>72</v>
      </c>
      <c r="C24" s="5" t="s">
        <v>185</v>
      </c>
      <c r="D24" s="5" t="s">
        <v>247</v>
      </c>
      <c r="E24" s="5" t="s">
        <v>37</v>
      </c>
      <c r="F24" s="7">
        <v>0.11319444444444444</v>
      </c>
      <c r="G24" s="25" t="s">
        <v>359</v>
      </c>
      <c r="H24" s="10" t="s">
        <v>16</v>
      </c>
    </row>
    <row r="25" spans="2:8" ht="45" customHeight="1" x14ac:dyDescent="0.15">
      <c r="B25" s="32" t="s">
        <v>126</v>
      </c>
      <c r="C25" s="5" t="s">
        <v>186</v>
      </c>
      <c r="D25" s="5" t="s">
        <v>186</v>
      </c>
      <c r="E25" s="5" t="s">
        <v>82</v>
      </c>
      <c r="F25" s="7">
        <v>0.25</v>
      </c>
      <c r="G25" s="25" t="s">
        <v>364</v>
      </c>
      <c r="H25" s="10" t="s">
        <v>15</v>
      </c>
    </row>
    <row r="26" spans="2:8" ht="45" customHeight="1" x14ac:dyDescent="0.15">
      <c r="B26" s="33" t="s">
        <v>66</v>
      </c>
      <c r="C26" s="5" t="s">
        <v>170</v>
      </c>
      <c r="D26" s="5" t="s">
        <v>243</v>
      </c>
      <c r="E26" s="3" t="s">
        <v>57</v>
      </c>
      <c r="F26" s="8">
        <v>0.22430555555555556</v>
      </c>
      <c r="G26" s="25" t="s">
        <v>358</v>
      </c>
      <c r="H26" s="10" t="s">
        <v>322</v>
      </c>
    </row>
    <row r="27" spans="2:8" ht="45" customHeight="1" x14ac:dyDescent="0.15">
      <c r="B27" s="33" t="s">
        <v>127</v>
      </c>
      <c r="C27" s="5" t="s">
        <v>187</v>
      </c>
      <c r="D27" s="5" t="s">
        <v>187</v>
      </c>
      <c r="E27" s="5" t="s">
        <v>83</v>
      </c>
      <c r="F27" s="7">
        <v>0.24652777777777779</v>
      </c>
      <c r="G27" s="25" t="s">
        <v>362</v>
      </c>
      <c r="H27" s="10" t="s">
        <v>323</v>
      </c>
    </row>
    <row r="28" spans="2:8" ht="45" customHeight="1" x14ac:dyDescent="0.15">
      <c r="B28" s="33" t="s">
        <v>128</v>
      </c>
      <c r="C28" s="5" t="s">
        <v>188</v>
      </c>
      <c r="D28" s="5" t="s">
        <v>188</v>
      </c>
      <c r="E28" s="5" t="s">
        <v>84</v>
      </c>
      <c r="F28" s="7">
        <v>0.24027777777777778</v>
      </c>
      <c r="G28" s="25" t="s">
        <v>364</v>
      </c>
      <c r="H28" s="10" t="s">
        <v>324</v>
      </c>
    </row>
    <row r="29" spans="2:8" ht="45" customHeight="1" x14ac:dyDescent="0.15">
      <c r="B29" s="33" t="s">
        <v>129</v>
      </c>
      <c r="C29" s="5" t="s">
        <v>189</v>
      </c>
      <c r="D29" s="5" t="s">
        <v>189</v>
      </c>
      <c r="E29" s="5" t="s">
        <v>85</v>
      </c>
      <c r="F29" s="11">
        <v>0.22013888888888888</v>
      </c>
      <c r="G29" s="25" t="s">
        <v>365</v>
      </c>
      <c r="H29" s="10" t="s">
        <v>5</v>
      </c>
    </row>
    <row r="30" spans="2:8" ht="45" customHeight="1" x14ac:dyDescent="0.15">
      <c r="B30" s="33" t="s">
        <v>130</v>
      </c>
      <c r="C30" s="5" t="s">
        <v>190</v>
      </c>
      <c r="D30" s="5" t="s">
        <v>190</v>
      </c>
      <c r="E30" s="5" t="s">
        <v>86</v>
      </c>
      <c r="F30" s="7">
        <v>0.18888888888888888</v>
      </c>
      <c r="G30" s="25" t="s">
        <v>362</v>
      </c>
      <c r="H30" s="10" t="s">
        <v>325</v>
      </c>
    </row>
    <row r="31" spans="2:8" ht="45" customHeight="1" x14ac:dyDescent="0.15">
      <c r="B31" s="33" t="s">
        <v>131</v>
      </c>
      <c r="C31" s="5" t="s">
        <v>191</v>
      </c>
      <c r="D31" s="5" t="s">
        <v>191</v>
      </c>
      <c r="E31" s="5" t="s">
        <v>87</v>
      </c>
      <c r="F31" s="11">
        <v>0.33611111111111114</v>
      </c>
      <c r="G31" s="25" t="s">
        <v>365</v>
      </c>
      <c r="H31" s="10" t="s">
        <v>326</v>
      </c>
    </row>
    <row r="32" spans="2:8" ht="45" customHeight="1" x14ac:dyDescent="0.15">
      <c r="B32" s="33" t="s">
        <v>132</v>
      </c>
      <c r="C32" s="5" t="s">
        <v>192</v>
      </c>
      <c r="D32" s="5" t="s">
        <v>192</v>
      </c>
      <c r="E32" s="5" t="s">
        <v>88</v>
      </c>
      <c r="F32" s="11">
        <v>0.30555555555555558</v>
      </c>
      <c r="G32" s="25" t="s">
        <v>366</v>
      </c>
      <c r="H32" s="10" t="s">
        <v>9</v>
      </c>
    </row>
    <row r="33" spans="2:8" ht="45" customHeight="1" x14ac:dyDescent="0.15">
      <c r="B33" s="33" t="s">
        <v>133</v>
      </c>
      <c r="C33" s="5" t="s">
        <v>193</v>
      </c>
      <c r="D33" s="5" t="s">
        <v>193</v>
      </c>
      <c r="E33" s="5" t="s">
        <v>89</v>
      </c>
      <c r="F33" s="11">
        <v>0.24652777777777779</v>
      </c>
      <c r="G33" s="25" t="s">
        <v>365</v>
      </c>
      <c r="H33" s="10" t="s">
        <v>6</v>
      </c>
    </row>
    <row r="34" spans="2:8" ht="45" customHeight="1" x14ac:dyDescent="0.15">
      <c r="B34" s="33" t="s">
        <v>134</v>
      </c>
      <c r="C34" s="5" t="s">
        <v>194</v>
      </c>
      <c r="D34" s="5" t="s">
        <v>194</v>
      </c>
      <c r="E34" s="5" t="s">
        <v>90</v>
      </c>
      <c r="F34" s="11">
        <v>0.26874999999999999</v>
      </c>
      <c r="G34" s="25" t="s">
        <v>367</v>
      </c>
      <c r="H34" s="10" t="s">
        <v>13</v>
      </c>
    </row>
    <row r="35" spans="2:8" ht="45" customHeight="1" x14ac:dyDescent="0.15">
      <c r="B35" s="33" t="s">
        <v>135</v>
      </c>
      <c r="C35" s="5" t="s">
        <v>195</v>
      </c>
      <c r="D35" s="5" t="s">
        <v>195</v>
      </c>
      <c r="E35" s="5" t="s">
        <v>91</v>
      </c>
      <c r="F35" s="7">
        <v>0.35416666666666669</v>
      </c>
      <c r="G35" s="25" t="s">
        <v>364</v>
      </c>
      <c r="H35" s="10" t="s">
        <v>327</v>
      </c>
    </row>
    <row r="36" spans="2:8" ht="45" customHeight="1" x14ac:dyDescent="0.15">
      <c r="B36" s="33" t="s">
        <v>156</v>
      </c>
      <c r="C36" s="5" t="s">
        <v>264</v>
      </c>
      <c r="D36" s="5" t="s">
        <v>265</v>
      </c>
      <c r="E36" s="5" t="s">
        <v>265</v>
      </c>
      <c r="F36" s="11">
        <v>0.20277777777777778</v>
      </c>
      <c r="G36" s="25"/>
      <c r="H36" s="10" t="s">
        <v>25</v>
      </c>
    </row>
    <row r="37" spans="2:8" ht="45" customHeight="1" x14ac:dyDescent="0.15">
      <c r="B37" s="33" t="s">
        <v>111</v>
      </c>
      <c r="C37" s="5" t="s">
        <v>196</v>
      </c>
      <c r="D37" s="5" t="s">
        <v>196</v>
      </c>
      <c r="E37" s="5" t="s">
        <v>44</v>
      </c>
      <c r="F37" s="7">
        <v>0.18402777777777779</v>
      </c>
      <c r="G37" s="25" t="s">
        <v>360</v>
      </c>
      <c r="H37" s="10" t="s">
        <v>19</v>
      </c>
    </row>
    <row r="38" spans="2:8" ht="45" customHeight="1" x14ac:dyDescent="0.15">
      <c r="B38" s="33" t="s">
        <v>269</v>
      </c>
      <c r="C38" s="5" t="s">
        <v>197</v>
      </c>
      <c r="D38" s="5" t="s">
        <v>197</v>
      </c>
      <c r="E38" s="5" t="s">
        <v>92</v>
      </c>
      <c r="F38" s="11">
        <v>0.28333333333333333</v>
      </c>
      <c r="G38" s="25" t="s">
        <v>364</v>
      </c>
      <c r="H38" s="10" t="s">
        <v>328</v>
      </c>
    </row>
    <row r="39" spans="2:8" ht="45" customHeight="1" x14ac:dyDescent="0.15">
      <c r="B39" s="33" t="s">
        <v>112</v>
      </c>
      <c r="C39" s="5" t="s">
        <v>198</v>
      </c>
      <c r="D39" s="5" t="s">
        <v>198</v>
      </c>
      <c r="E39" s="5" t="s">
        <v>43</v>
      </c>
      <c r="F39" s="7">
        <v>0.26041666666666669</v>
      </c>
      <c r="G39" s="25" t="s">
        <v>362</v>
      </c>
      <c r="H39" s="10" t="s">
        <v>3</v>
      </c>
    </row>
    <row r="40" spans="2:8" ht="45" customHeight="1" x14ac:dyDescent="0.15">
      <c r="B40" s="33" t="s">
        <v>136</v>
      </c>
      <c r="C40" s="5" t="s">
        <v>199</v>
      </c>
      <c r="D40" s="5" t="s">
        <v>199</v>
      </c>
      <c r="E40" s="5" t="s">
        <v>93</v>
      </c>
      <c r="F40" s="7">
        <v>0.20277777777777781</v>
      </c>
      <c r="G40" s="25" t="s">
        <v>364</v>
      </c>
      <c r="H40" s="10" t="s">
        <v>329</v>
      </c>
    </row>
    <row r="41" spans="2:8" ht="45" customHeight="1" x14ac:dyDescent="0.15">
      <c r="B41" s="34" t="s">
        <v>67</v>
      </c>
      <c r="C41" s="5" t="s">
        <v>200</v>
      </c>
      <c r="D41" s="5" t="s">
        <v>200</v>
      </c>
      <c r="E41" s="5" t="s">
        <v>45</v>
      </c>
      <c r="F41" s="7">
        <v>0.24791666666666667</v>
      </c>
      <c r="G41" s="25" t="s">
        <v>359</v>
      </c>
      <c r="H41" s="10" t="s">
        <v>330</v>
      </c>
    </row>
    <row r="42" spans="2:8" ht="45" customHeight="1" x14ac:dyDescent="0.15">
      <c r="B42" s="34" t="s">
        <v>61</v>
      </c>
      <c r="C42" s="5" t="s">
        <v>201</v>
      </c>
      <c r="D42" s="5" t="s">
        <v>201</v>
      </c>
      <c r="E42" s="3" t="s">
        <v>31</v>
      </c>
      <c r="F42" s="8">
        <v>0.25069444444444444</v>
      </c>
      <c r="G42" s="25" t="s">
        <v>357</v>
      </c>
      <c r="H42" s="10" t="s">
        <v>331</v>
      </c>
    </row>
    <row r="43" spans="2:8" ht="45" customHeight="1" x14ac:dyDescent="0.15">
      <c r="B43" s="34" t="s">
        <v>62</v>
      </c>
      <c r="C43" s="5" t="s">
        <v>202</v>
      </c>
      <c r="D43" s="5" t="s">
        <v>241</v>
      </c>
      <c r="E43" s="3" t="s">
        <v>32</v>
      </c>
      <c r="F43" s="8">
        <v>0.22013888888888888</v>
      </c>
      <c r="G43" s="25" t="s">
        <v>357</v>
      </c>
      <c r="H43" s="10" t="s">
        <v>332</v>
      </c>
    </row>
    <row r="44" spans="2:8" ht="45" customHeight="1" x14ac:dyDescent="0.15">
      <c r="B44" s="34" t="s">
        <v>68</v>
      </c>
      <c r="C44" s="5" t="s">
        <v>250</v>
      </c>
      <c r="D44" s="5" t="s">
        <v>250</v>
      </c>
      <c r="E44" s="3" t="s">
        <v>59</v>
      </c>
      <c r="F44" s="8">
        <v>0.22708333333333333</v>
      </c>
      <c r="G44" s="25" t="s">
        <v>359</v>
      </c>
      <c r="H44" s="10" t="s">
        <v>333</v>
      </c>
    </row>
    <row r="45" spans="2:8" ht="45" customHeight="1" x14ac:dyDescent="0.15">
      <c r="B45" s="34" t="s">
        <v>113</v>
      </c>
      <c r="C45" s="5" t="s">
        <v>203</v>
      </c>
      <c r="D45" s="5" t="s">
        <v>203</v>
      </c>
      <c r="E45" s="5" t="s">
        <v>46</v>
      </c>
      <c r="F45" s="7">
        <v>0.29791666666666666</v>
      </c>
      <c r="G45" s="25" t="s">
        <v>360</v>
      </c>
      <c r="H45" s="10" t="s">
        <v>334</v>
      </c>
    </row>
    <row r="46" spans="2:8" ht="45" customHeight="1" x14ac:dyDescent="0.15">
      <c r="B46" s="34" t="s">
        <v>114</v>
      </c>
      <c r="C46" s="5" t="s">
        <v>204</v>
      </c>
      <c r="D46" s="5" t="s">
        <v>204</v>
      </c>
      <c r="E46" s="5" t="s">
        <v>47</v>
      </c>
      <c r="F46" s="7">
        <v>0.27430555555555552</v>
      </c>
      <c r="G46" s="25" t="s">
        <v>362</v>
      </c>
      <c r="H46" s="10" t="s">
        <v>335</v>
      </c>
    </row>
    <row r="47" spans="2:8" ht="45" customHeight="1" x14ac:dyDescent="0.15">
      <c r="B47" s="34" t="s">
        <v>137</v>
      </c>
      <c r="C47" s="5" t="s">
        <v>205</v>
      </c>
      <c r="D47" s="5" t="s">
        <v>205</v>
      </c>
      <c r="E47" s="5" t="s">
        <v>94</v>
      </c>
      <c r="F47" s="11">
        <v>0.2388888888888889</v>
      </c>
      <c r="G47" s="25" t="s">
        <v>366</v>
      </c>
      <c r="H47" s="10" t="s">
        <v>336</v>
      </c>
    </row>
    <row r="48" spans="2:8" ht="45" customHeight="1" x14ac:dyDescent="0.15">
      <c r="B48" s="34" t="s">
        <v>158</v>
      </c>
      <c r="C48" s="5" t="s">
        <v>259</v>
      </c>
      <c r="D48" s="5" t="s">
        <v>266</v>
      </c>
      <c r="E48" s="5" t="s">
        <v>266</v>
      </c>
      <c r="F48" s="11">
        <v>0.15555555555555556</v>
      </c>
      <c r="G48" s="25" t="s">
        <v>369</v>
      </c>
      <c r="H48" s="10" t="s">
        <v>22</v>
      </c>
    </row>
    <row r="49" spans="2:8" ht="45" customHeight="1" x14ac:dyDescent="0.15">
      <c r="B49" s="34" t="s">
        <v>115</v>
      </c>
      <c r="C49" s="5" t="s">
        <v>206</v>
      </c>
      <c r="D49" s="5" t="s">
        <v>206</v>
      </c>
      <c r="E49" s="5" t="s">
        <v>48</v>
      </c>
      <c r="F49" s="7">
        <v>0.20347222222222219</v>
      </c>
      <c r="G49" s="25" t="s">
        <v>360</v>
      </c>
      <c r="H49" s="10" t="s">
        <v>337</v>
      </c>
    </row>
    <row r="50" spans="2:8" ht="45" customHeight="1" x14ac:dyDescent="0.15">
      <c r="B50" s="34" t="s">
        <v>65</v>
      </c>
      <c r="C50" s="5" t="s">
        <v>207</v>
      </c>
      <c r="D50" s="5" t="s">
        <v>242</v>
      </c>
      <c r="E50" s="3" t="s">
        <v>34</v>
      </c>
      <c r="F50" s="8">
        <v>0.19791666666666666</v>
      </c>
      <c r="G50" s="25" t="s">
        <v>370</v>
      </c>
      <c r="H50" s="10" t="s">
        <v>338</v>
      </c>
    </row>
    <row r="51" spans="2:8" ht="45" customHeight="1" x14ac:dyDescent="0.15">
      <c r="B51" s="34" t="s">
        <v>116</v>
      </c>
      <c r="C51" s="5" t="s">
        <v>208</v>
      </c>
      <c r="D51" s="5" t="s">
        <v>208</v>
      </c>
      <c r="E51" s="5" t="s">
        <v>49</v>
      </c>
      <c r="F51" s="7">
        <v>0.24374999999999999</v>
      </c>
      <c r="G51" s="25" t="s">
        <v>364</v>
      </c>
      <c r="H51" s="10" t="s">
        <v>4</v>
      </c>
    </row>
    <row r="52" spans="2:8" ht="45" customHeight="1" x14ac:dyDescent="0.15">
      <c r="B52" s="34" t="s">
        <v>64</v>
      </c>
      <c r="C52" s="5" t="s">
        <v>209</v>
      </c>
      <c r="D52" s="5" t="s">
        <v>209</v>
      </c>
      <c r="E52" s="3" t="s">
        <v>35</v>
      </c>
      <c r="F52" s="8">
        <v>0.28263888888888888</v>
      </c>
      <c r="G52" s="25" t="s">
        <v>370</v>
      </c>
      <c r="H52" s="10" t="s">
        <v>339</v>
      </c>
    </row>
    <row r="53" spans="2:8" ht="45" customHeight="1" x14ac:dyDescent="0.15">
      <c r="B53" s="34" t="s">
        <v>117</v>
      </c>
      <c r="C53" s="5" t="s">
        <v>210</v>
      </c>
      <c r="D53" s="5" t="s">
        <v>210</v>
      </c>
      <c r="E53" s="5" t="s">
        <v>50</v>
      </c>
      <c r="F53" s="7">
        <v>0.24791666666666667</v>
      </c>
      <c r="G53" s="25" t="s">
        <v>360</v>
      </c>
      <c r="H53" s="12" t="s">
        <v>340</v>
      </c>
    </row>
    <row r="54" spans="2:8" ht="45" customHeight="1" x14ac:dyDescent="0.15">
      <c r="B54" s="34" t="s">
        <v>74</v>
      </c>
      <c r="C54" s="5" t="s">
        <v>249</v>
      </c>
      <c r="D54" s="5" t="s">
        <v>248</v>
      </c>
      <c r="E54" s="3" t="s">
        <v>54</v>
      </c>
      <c r="F54" s="8">
        <v>0.14027777777777778</v>
      </c>
      <c r="G54" s="25" t="s">
        <v>359</v>
      </c>
      <c r="H54" s="10" t="s">
        <v>21</v>
      </c>
    </row>
    <row r="55" spans="2:8" ht="45" customHeight="1" x14ac:dyDescent="0.15">
      <c r="B55" s="34" t="s">
        <v>105</v>
      </c>
      <c r="C55" s="5" t="s">
        <v>211</v>
      </c>
      <c r="D55" s="5" t="s">
        <v>211</v>
      </c>
      <c r="E55" s="5" t="s">
        <v>95</v>
      </c>
      <c r="F55" s="7">
        <v>0.21458333333333335</v>
      </c>
      <c r="G55" s="25" t="s">
        <v>360</v>
      </c>
      <c r="H55" s="10" t="s">
        <v>20</v>
      </c>
    </row>
    <row r="56" spans="2:8" ht="45" customHeight="1" x14ac:dyDescent="0.15">
      <c r="B56" s="35" t="s">
        <v>106</v>
      </c>
      <c r="C56" s="5" t="s">
        <v>212</v>
      </c>
      <c r="D56" s="5" t="s">
        <v>212</v>
      </c>
      <c r="E56" s="5" t="s">
        <v>52</v>
      </c>
      <c r="F56" s="7">
        <v>0.54999999999999993</v>
      </c>
      <c r="G56" s="25" t="s">
        <v>364</v>
      </c>
      <c r="H56" s="10" t="s">
        <v>341</v>
      </c>
    </row>
    <row r="57" spans="2:8" ht="45" customHeight="1" x14ac:dyDescent="0.15">
      <c r="B57" s="35" t="s">
        <v>107</v>
      </c>
      <c r="C57" s="5" t="s">
        <v>213</v>
      </c>
      <c r="D57" s="5" t="s">
        <v>213</v>
      </c>
      <c r="E57" s="5" t="s">
        <v>53</v>
      </c>
      <c r="F57" s="11">
        <v>0.53611111111111109</v>
      </c>
      <c r="G57" s="25" t="s">
        <v>367</v>
      </c>
      <c r="H57" s="10" t="s">
        <v>342</v>
      </c>
    </row>
    <row r="58" spans="2:8" ht="45" customHeight="1" x14ac:dyDescent="0.15">
      <c r="B58" s="35" t="s">
        <v>108</v>
      </c>
      <c r="C58" s="5" t="s">
        <v>214</v>
      </c>
      <c r="D58" s="5" t="s">
        <v>214</v>
      </c>
      <c r="E58" s="5" t="s">
        <v>96</v>
      </c>
      <c r="F58" s="11">
        <v>0.44513888888888886</v>
      </c>
      <c r="G58" s="25" t="s">
        <v>365</v>
      </c>
      <c r="H58" s="10" t="s">
        <v>343</v>
      </c>
    </row>
    <row r="59" spans="2:8" ht="45" customHeight="1" x14ac:dyDescent="0.15">
      <c r="B59" s="35" t="s">
        <v>166</v>
      </c>
      <c r="C59" s="5" t="s">
        <v>215</v>
      </c>
      <c r="D59" s="5" t="s">
        <v>215</v>
      </c>
      <c r="E59" s="5" t="s">
        <v>97</v>
      </c>
      <c r="F59" s="7">
        <v>0.55833333333333335</v>
      </c>
      <c r="G59" s="25" t="s">
        <v>364</v>
      </c>
      <c r="H59" s="10" t="s">
        <v>344</v>
      </c>
    </row>
    <row r="60" spans="2:8" ht="45" customHeight="1" x14ac:dyDescent="0.15">
      <c r="B60" s="36" t="s">
        <v>138</v>
      </c>
      <c r="C60" s="5" t="s">
        <v>216</v>
      </c>
      <c r="D60" s="5" t="s">
        <v>216</v>
      </c>
      <c r="E60" s="5" t="s">
        <v>98</v>
      </c>
      <c r="F60" s="7">
        <v>0.46388888888888885</v>
      </c>
      <c r="G60" s="25" t="s">
        <v>362</v>
      </c>
      <c r="H60" s="10" t="s">
        <v>345</v>
      </c>
    </row>
    <row r="61" spans="2:8" ht="45" customHeight="1" x14ac:dyDescent="0.15">
      <c r="B61" s="36" t="s">
        <v>139</v>
      </c>
      <c r="C61" s="5" t="s">
        <v>217</v>
      </c>
      <c r="D61" s="5" t="s">
        <v>217</v>
      </c>
      <c r="E61" s="5" t="s">
        <v>99</v>
      </c>
      <c r="F61" s="7">
        <v>0.38125000000000003</v>
      </c>
      <c r="G61" s="25" t="s">
        <v>362</v>
      </c>
      <c r="H61" s="10" t="s">
        <v>346</v>
      </c>
    </row>
    <row r="62" spans="2:8" ht="45" customHeight="1" x14ac:dyDescent="0.15">
      <c r="B62" s="36" t="s">
        <v>140</v>
      </c>
      <c r="C62" s="5" t="s">
        <v>218</v>
      </c>
      <c r="D62" s="5" t="s">
        <v>218</v>
      </c>
      <c r="E62" s="5" t="s">
        <v>149</v>
      </c>
      <c r="F62" s="7">
        <v>0.44930555555555557</v>
      </c>
      <c r="G62" s="25" t="s">
        <v>364</v>
      </c>
      <c r="H62" s="10" t="s">
        <v>347</v>
      </c>
    </row>
    <row r="63" spans="2:8" ht="45" customHeight="1" x14ac:dyDescent="0.15">
      <c r="B63" s="36" t="s">
        <v>141</v>
      </c>
      <c r="C63" s="5" t="s">
        <v>219</v>
      </c>
      <c r="D63" s="5" t="s">
        <v>219</v>
      </c>
      <c r="E63" s="5" t="s">
        <v>100</v>
      </c>
      <c r="F63" s="7">
        <v>0.39999999999999997</v>
      </c>
      <c r="G63" s="25" t="s">
        <v>362</v>
      </c>
      <c r="H63" s="10" t="s">
        <v>348</v>
      </c>
    </row>
    <row r="64" spans="2:8" ht="45" customHeight="1" x14ac:dyDescent="0.15">
      <c r="B64" s="36" t="s">
        <v>142</v>
      </c>
      <c r="C64" s="5" t="s">
        <v>220</v>
      </c>
      <c r="D64" s="5" t="s">
        <v>220</v>
      </c>
      <c r="E64" s="5" t="s">
        <v>101</v>
      </c>
      <c r="F64" s="11">
        <v>0.41805555555555557</v>
      </c>
      <c r="G64" s="25" t="s">
        <v>366</v>
      </c>
      <c r="H64" s="10" t="s">
        <v>349</v>
      </c>
    </row>
    <row r="65" spans="2:8" ht="45" customHeight="1" x14ac:dyDescent="0.15">
      <c r="B65" s="36" t="s">
        <v>118</v>
      </c>
      <c r="C65" s="5" t="s">
        <v>221</v>
      </c>
      <c r="D65" s="5" t="s">
        <v>221</v>
      </c>
      <c r="E65" s="5" t="s">
        <v>51</v>
      </c>
      <c r="F65" s="7">
        <v>0.38819444444444445</v>
      </c>
      <c r="G65" s="25" t="s">
        <v>360</v>
      </c>
      <c r="H65" s="10" t="s">
        <v>350</v>
      </c>
    </row>
    <row r="66" spans="2:8" ht="45" customHeight="1" x14ac:dyDescent="0.15">
      <c r="B66" s="36" t="s">
        <v>143</v>
      </c>
      <c r="C66" s="5" t="s">
        <v>222</v>
      </c>
      <c r="D66" s="5" t="s">
        <v>222</v>
      </c>
      <c r="E66" s="5" t="s">
        <v>102</v>
      </c>
      <c r="F66" s="11">
        <v>0.47222222222222221</v>
      </c>
      <c r="G66" s="25" t="s">
        <v>367</v>
      </c>
      <c r="H66" s="10" t="s">
        <v>12</v>
      </c>
    </row>
    <row r="67" spans="2:8" ht="45" customHeight="1" x14ac:dyDescent="0.15">
      <c r="B67" s="36" t="s">
        <v>144</v>
      </c>
      <c r="C67" s="5" t="s">
        <v>223</v>
      </c>
      <c r="D67" s="5" t="s">
        <v>223</v>
      </c>
      <c r="E67" s="5" t="s">
        <v>103</v>
      </c>
      <c r="F67" s="7">
        <v>0.38472222222222219</v>
      </c>
      <c r="G67" s="25" t="s">
        <v>362</v>
      </c>
      <c r="H67" s="10" t="s">
        <v>351</v>
      </c>
    </row>
    <row r="68" spans="2:8" ht="45" customHeight="1" x14ac:dyDescent="0.15">
      <c r="B68" s="36" t="s">
        <v>145</v>
      </c>
      <c r="C68" s="5" t="s">
        <v>224</v>
      </c>
      <c r="D68" s="5" t="s">
        <v>224</v>
      </c>
      <c r="E68" s="5" t="s">
        <v>104</v>
      </c>
      <c r="F68" s="11">
        <v>0.46805555555555556</v>
      </c>
      <c r="G68" s="25" t="s">
        <v>365</v>
      </c>
      <c r="H68" s="10" t="s">
        <v>7</v>
      </c>
    </row>
    <row r="69" spans="2:8" ht="45" customHeight="1" x14ac:dyDescent="0.15">
      <c r="B69" s="36" t="s">
        <v>159</v>
      </c>
      <c r="C69" s="5" t="s">
        <v>282</v>
      </c>
      <c r="D69" s="5" t="s">
        <v>283</v>
      </c>
      <c r="E69" s="5" t="s">
        <v>283</v>
      </c>
      <c r="F69" s="11">
        <v>0.24027777777777778</v>
      </c>
      <c r="G69" s="25" t="s">
        <v>368</v>
      </c>
      <c r="H69" s="10" t="s">
        <v>352</v>
      </c>
    </row>
    <row r="70" spans="2:8" ht="45" customHeight="1" x14ac:dyDescent="0.15">
      <c r="B70" s="36" t="s">
        <v>160</v>
      </c>
      <c r="C70" s="5" t="s">
        <v>284</v>
      </c>
      <c r="D70" s="5" t="s">
        <v>285</v>
      </c>
      <c r="E70" s="5" t="s">
        <v>285</v>
      </c>
      <c r="F70" s="11">
        <v>0.19444444444444445</v>
      </c>
      <c r="G70" s="25" t="s">
        <v>368</v>
      </c>
      <c r="H70" s="10" t="s">
        <v>353</v>
      </c>
    </row>
    <row r="71" spans="2:8" ht="45" customHeight="1" x14ac:dyDescent="0.15">
      <c r="B71" s="36" t="s">
        <v>161</v>
      </c>
      <c r="C71" s="5" t="s">
        <v>286</v>
      </c>
      <c r="D71" s="5" t="s">
        <v>287</v>
      </c>
      <c r="E71" s="5" t="s">
        <v>287</v>
      </c>
      <c r="F71" s="11">
        <v>0.18333333333333335</v>
      </c>
      <c r="G71" s="25" t="s">
        <v>368</v>
      </c>
      <c r="H71" s="10" t="s">
        <v>354</v>
      </c>
    </row>
    <row r="72" spans="2:8" ht="45" customHeight="1" x14ac:dyDescent="0.15">
      <c r="B72" s="36" t="s">
        <v>270</v>
      </c>
      <c r="C72" s="5" t="s">
        <v>272</v>
      </c>
      <c r="D72" s="5" t="s">
        <v>288</v>
      </c>
      <c r="E72" s="5" t="s">
        <v>288</v>
      </c>
      <c r="F72" s="11">
        <v>0.23749999999999999</v>
      </c>
      <c r="G72" s="25" t="s">
        <v>367</v>
      </c>
      <c r="H72" s="3" t="s">
        <v>27</v>
      </c>
    </row>
    <row r="73" spans="2:8" ht="47.25" customHeight="1" x14ac:dyDescent="0.15">
      <c r="B73" s="36" t="s">
        <v>271</v>
      </c>
      <c r="C73" s="5" t="s">
        <v>273</v>
      </c>
      <c r="D73" s="5" t="s">
        <v>289</v>
      </c>
      <c r="E73" s="5" t="s">
        <v>289</v>
      </c>
      <c r="F73" s="11">
        <v>0.15833333333333333</v>
      </c>
      <c r="G73" s="25" t="s">
        <v>367</v>
      </c>
      <c r="H73" s="3" t="s">
        <v>355</v>
      </c>
    </row>
    <row r="74" spans="2:8" ht="47.25" customHeight="1" x14ac:dyDescent="0.15">
      <c r="B74" s="36" t="s">
        <v>274</v>
      </c>
      <c r="C74" s="5" t="s">
        <v>276</v>
      </c>
      <c r="D74" s="5" t="s">
        <v>280</v>
      </c>
      <c r="E74" s="5" t="s">
        <v>280</v>
      </c>
      <c r="F74" s="11">
        <v>1.6666666666666666E-2</v>
      </c>
      <c r="G74" s="25" t="s">
        <v>364</v>
      </c>
      <c r="H74" s="3"/>
    </row>
    <row r="75" spans="2:8" ht="47.25" customHeight="1" x14ac:dyDescent="0.15">
      <c r="B75" s="36" t="s">
        <v>275</v>
      </c>
      <c r="C75" s="5" t="s">
        <v>277</v>
      </c>
      <c r="D75" s="5" t="s">
        <v>279</v>
      </c>
      <c r="E75" s="5" t="s">
        <v>279</v>
      </c>
      <c r="F75" s="11">
        <v>2.2916666666666669E-2</v>
      </c>
      <c r="G75" s="25" t="s">
        <v>365</v>
      </c>
      <c r="H75" s="3"/>
    </row>
    <row r="76" spans="2:8" ht="47.25" customHeight="1" x14ac:dyDescent="0.15">
      <c r="B76" s="36" t="s">
        <v>306</v>
      </c>
      <c r="C76" s="5" t="s">
        <v>278</v>
      </c>
      <c r="D76" s="5" t="s">
        <v>281</v>
      </c>
      <c r="E76" s="5" t="s">
        <v>281</v>
      </c>
      <c r="F76" s="11">
        <v>2.361111111111111E-2</v>
      </c>
      <c r="G76" s="25" t="s">
        <v>364</v>
      </c>
      <c r="H76" s="3"/>
    </row>
  </sheetData>
  <sortState ref="B3:D91">
    <sortCondition ref="B3:B91"/>
  </sortState>
  <mergeCells count="1">
    <mergeCell ref="B1:H1"/>
  </mergeCells>
  <phoneticPr fontId="1"/>
  <pageMargins left="0.35433070866141736" right="0.27559055118110237" top="0.74803149606299213" bottom="0.74803149606299213" header="0.31496062992125984" footer="0.31496062992125984"/>
  <pageSetup paperSize="9" scale="70" orientation="landscape" horizontalDpi="4294967292" verticalDpi="4294967292" r:id="rId1"/>
  <rowBreaks count="3" manualBreakCount="3">
    <brk id="17" min="1" max="7" man="1"/>
    <brk id="32" min="1" max="7" man="1"/>
    <brk id="47" min="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3592F4F28AAD43810FFC1D8F92C9E0" ma:contentTypeVersion="11" ma:contentTypeDescription="新しいドキュメントを作成します。" ma:contentTypeScope="" ma:versionID="88926bdd323714e3cac7bfb7ab8a90c7">
  <xsd:schema xmlns:xsd="http://www.w3.org/2001/XMLSchema" xmlns:xs="http://www.w3.org/2001/XMLSchema" xmlns:p="http://schemas.microsoft.com/office/2006/metadata/properties" xmlns:ns2="274d1000-d2ba-4dfa-9d68-29ab496975b3" xmlns:ns3="8ab6b250-f39f-4288-8dca-70cd9d6eb381" targetNamespace="http://schemas.microsoft.com/office/2006/metadata/properties" ma:root="true" ma:fieldsID="f4d928505d6480994ce45517ba0d46ce" ns2:_="" ns3:_="">
    <xsd:import namespace="274d1000-d2ba-4dfa-9d68-29ab496975b3"/>
    <xsd:import namespace="8ab6b250-f39f-4288-8dca-70cd9d6eb3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d1000-d2ba-4dfa-9d68-29ab496975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b6b250-f39f-4288-8dca-70cd9d6eb3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E514AE-F9B3-4EAF-A83D-33789729A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d1000-d2ba-4dfa-9d68-29ab496975b3"/>
    <ds:schemaRef ds:uri="8ab6b250-f39f-4288-8dca-70cd9d6eb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3A894-FC49-4253-AA85-DD55A917D185}">
  <ds:schemaRefs>
    <ds:schemaRef ds:uri="http://schemas.microsoft.com/sharepoint/v3/contenttype/forms"/>
  </ds:schemaRefs>
</ds:datastoreItem>
</file>

<file path=customXml/itemProps3.xml><?xml version="1.0" encoding="utf-8"?>
<ds:datastoreItem xmlns:ds="http://schemas.openxmlformats.org/officeDocument/2006/customXml" ds:itemID="{79CBFFA1-E38F-4D55-8C86-F1D04792751D}">
  <ds:schemaRefs>
    <ds:schemaRef ds:uri="274d1000-d2ba-4dfa-9d68-29ab496975b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ab6b250-f39f-4288-8dca-70cd9d6eb38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小学1年</vt:lpstr>
      <vt:lpstr>小学2年</vt:lpstr>
      <vt:lpstr>小学3年</vt:lpstr>
      <vt:lpstr>小学4年</vt:lpstr>
      <vt:lpstr>小学5年</vt:lpstr>
      <vt:lpstr>小学6年</vt:lpstr>
      <vt:lpstr>中学</vt:lpstr>
      <vt:lpstr>全動画</vt:lpstr>
      <vt:lpstr>小学1年!Print_Area</vt:lpstr>
      <vt:lpstr>小学2年!Print_Area</vt:lpstr>
      <vt:lpstr>小学3年!Print_Area</vt:lpstr>
      <vt:lpstr>小学4年!Print_Area</vt:lpstr>
      <vt:lpstr>小学5年!Print_Area</vt:lpstr>
      <vt:lpstr>小学6年!Print_Area</vt:lpstr>
      <vt:lpstr>全動画!Print_Area</vt:lpstr>
      <vt:lpstr>中学!Print_Area</vt:lpstr>
      <vt:lpstr>小学4年!Print_Titles</vt:lpstr>
      <vt:lpstr>小学5年!Print_Titles</vt:lpstr>
      <vt:lpstr>小学6年!Print_Titles</vt:lpstr>
      <vt:lpstr>全動画!Print_Titles</vt:lpstr>
      <vt:lpstr>中学!Print_Titles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柏市教育委員会</dc:creator>
  <cp:keywords/>
  <dc:description/>
  <cp:lastModifiedBy>柏市立教育委員会</cp:lastModifiedBy>
  <cp:revision/>
  <cp:lastPrinted>2021-12-13T11:24:09Z</cp:lastPrinted>
  <dcterms:created xsi:type="dcterms:W3CDTF">2016-05-16T10:04:17Z</dcterms:created>
  <dcterms:modified xsi:type="dcterms:W3CDTF">2021-12-13T11:33:09Z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0x0101004B3592F4F28AAD43810FFC1D8F92C9E0</vt:lpwstr>
  </property>
</Properties>
</file>